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trit.haxhijaha\Desktop\Webfaqja\"/>
    </mc:Choice>
  </mc:AlternateContent>
  <xr:revisionPtr revIDLastSave="0" documentId="13_ncr:1_{A79E2F01-F7FC-4740-A979-6F8FFDB6BC1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PENZIMET" sheetId="6" r:id="rId1"/>
    <sheet name="TË HYRAT" sheetId="12" r:id="rId2"/>
    <sheet name="L" sheetId="16" r:id="rId3"/>
  </sheets>
  <definedNames>
    <definedName name="_xlnm._FilterDatabase" localSheetId="2" hidden="1">L!$B$257:$D$269</definedName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4" i="12" l="1"/>
  <c r="O94" i="12"/>
  <c r="P94" i="12"/>
  <c r="Q94" i="12"/>
  <c r="J87" i="6" l="1"/>
  <c r="C84" i="12" l="1"/>
  <c r="B83" i="12" l="1"/>
  <c r="B84" i="12"/>
  <c r="B85" i="12"/>
  <c r="B86" i="12"/>
  <c r="B87" i="12"/>
  <c r="B88" i="12"/>
  <c r="B89" i="12"/>
  <c r="B90" i="12"/>
  <c r="B91" i="12"/>
  <c r="B92" i="12"/>
  <c r="B93" i="12"/>
  <c r="B94" i="12"/>
  <c r="B82" i="12"/>
  <c r="B96" i="6"/>
  <c r="B85" i="6"/>
  <c r="B86" i="6"/>
  <c r="B87" i="6"/>
  <c r="B88" i="6"/>
  <c r="B89" i="6"/>
  <c r="B90" i="6"/>
  <c r="B91" i="6"/>
  <c r="B92" i="6"/>
  <c r="B93" i="6"/>
  <c r="B94" i="6"/>
  <c r="B95" i="6"/>
  <c r="B84" i="6"/>
  <c r="C83" i="12"/>
  <c r="C85" i="12"/>
  <c r="C86" i="12"/>
  <c r="C87" i="12"/>
  <c r="C88" i="12"/>
  <c r="C89" i="12"/>
  <c r="C90" i="12"/>
  <c r="C91" i="12"/>
  <c r="C92" i="12"/>
  <c r="C93" i="12"/>
  <c r="C82" i="12"/>
  <c r="C80" i="12"/>
  <c r="C94" i="12" l="1"/>
  <c r="J84" i="6"/>
  <c r="D85" i="6"/>
  <c r="D86" i="6"/>
  <c r="D87" i="6"/>
  <c r="D89" i="6"/>
  <c r="D90" i="6"/>
  <c r="D91" i="6"/>
  <c r="D92" i="6"/>
  <c r="D93" i="6"/>
  <c r="D94" i="6"/>
  <c r="D95" i="6"/>
  <c r="D84" i="6"/>
  <c r="D66" i="6"/>
  <c r="M94" i="12"/>
  <c r="L94" i="12"/>
  <c r="K94" i="12"/>
  <c r="J94" i="12"/>
  <c r="I94" i="12"/>
  <c r="H94" i="12"/>
  <c r="G94" i="12"/>
  <c r="F94" i="12"/>
  <c r="E94" i="12"/>
  <c r="D94" i="12"/>
  <c r="B71" i="6"/>
  <c r="U96" i="6"/>
  <c r="T96" i="6"/>
  <c r="S96" i="6"/>
  <c r="R96" i="6"/>
  <c r="Q96" i="6"/>
  <c r="O96" i="6"/>
  <c r="N96" i="6"/>
  <c r="M96" i="6"/>
  <c r="L96" i="6"/>
  <c r="K96" i="6"/>
  <c r="I96" i="6"/>
  <c r="H96" i="6"/>
  <c r="G96" i="6"/>
  <c r="F96" i="6"/>
  <c r="E96" i="6"/>
  <c r="P95" i="6"/>
  <c r="J95" i="6"/>
  <c r="C95" i="6"/>
  <c r="P94" i="6"/>
  <c r="J94" i="6"/>
  <c r="P93" i="6"/>
  <c r="J93" i="6"/>
  <c r="C93" i="6" s="1"/>
  <c r="P92" i="6"/>
  <c r="J92" i="6"/>
  <c r="P91" i="6"/>
  <c r="J91" i="6"/>
  <c r="P90" i="6"/>
  <c r="J90" i="6"/>
  <c r="P89" i="6"/>
  <c r="J89" i="6"/>
  <c r="P87" i="6"/>
  <c r="C87" i="6"/>
  <c r="P86" i="6"/>
  <c r="J86" i="6"/>
  <c r="P85" i="6"/>
  <c r="J85" i="6"/>
  <c r="P84" i="6"/>
  <c r="C89" i="6" l="1"/>
  <c r="C91" i="6"/>
  <c r="C94" i="6"/>
  <c r="C86" i="6"/>
  <c r="P96" i="6"/>
  <c r="C84" i="6"/>
  <c r="D96" i="6"/>
  <c r="C85" i="6"/>
  <c r="C90" i="6"/>
  <c r="C92" i="6"/>
  <c r="J96" i="6"/>
  <c r="K57" i="6"/>
  <c r="K70" i="6"/>
  <c r="C96" i="6" l="1"/>
  <c r="D72" i="6"/>
  <c r="D73" i="6"/>
  <c r="D74" i="6"/>
  <c r="D75" i="6"/>
  <c r="D76" i="6"/>
  <c r="D77" i="6"/>
  <c r="D78" i="6"/>
  <c r="D79" i="6"/>
  <c r="D80" i="6"/>
  <c r="D81" i="6"/>
  <c r="D82" i="6"/>
  <c r="D71" i="6"/>
  <c r="D68" i="6"/>
  <c r="D83" i="6" l="1"/>
  <c r="U83" i="6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J82" i="6"/>
  <c r="B82" i="6"/>
  <c r="P81" i="6"/>
  <c r="J81" i="6"/>
  <c r="B81" i="6"/>
  <c r="P80" i="6"/>
  <c r="J80" i="6"/>
  <c r="B80" i="6"/>
  <c r="P79" i="6"/>
  <c r="J79" i="6"/>
  <c r="B79" i="6"/>
  <c r="P78" i="6"/>
  <c r="J78" i="6"/>
  <c r="B78" i="6"/>
  <c r="P77" i="6"/>
  <c r="J77" i="6"/>
  <c r="B77" i="6"/>
  <c r="P76" i="6"/>
  <c r="J76" i="6"/>
  <c r="B76" i="6"/>
  <c r="P75" i="6"/>
  <c r="J75" i="6"/>
  <c r="B75" i="6"/>
  <c r="P74" i="6"/>
  <c r="J74" i="6"/>
  <c r="B74" i="6"/>
  <c r="P73" i="6"/>
  <c r="J73" i="6"/>
  <c r="B73" i="6"/>
  <c r="P72" i="6"/>
  <c r="J72" i="6"/>
  <c r="B72" i="6"/>
  <c r="P71" i="6"/>
  <c r="J71" i="6"/>
  <c r="B69" i="6"/>
  <c r="B65" i="12"/>
  <c r="Q81" i="12"/>
  <c r="P81" i="12"/>
  <c r="O81" i="12"/>
  <c r="M81" i="12"/>
  <c r="L81" i="12"/>
  <c r="K81" i="12"/>
  <c r="J81" i="12"/>
  <c r="I81" i="12"/>
  <c r="H81" i="12"/>
  <c r="G81" i="12"/>
  <c r="F81" i="12"/>
  <c r="E81" i="12"/>
  <c r="D81" i="12"/>
  <c r="B81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K3" i="12"/>
  <c r="L3" i="12"/>
  <c r="P3" i="12"/>
  <c r="Q3" i="12"/>
  <c r="B4" i="12"/>
  <c r="C4" i="12"/>
  <c r="B5" i="12"/>
  <c r="C5" i="12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P16" i="12"/>
  <c r="Q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P29" i="12"/>
  <c r="Q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P42" i="12"/>
  <c r="Q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O55" i="12"/>
  <c r="P55" i="12"/>
  <c r="Q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O68" i="12"/>
  <c r="P68" i="12"/>
  <c r="Q68" i="12"/>
  <c r="C82" i="6" l="1"/>
  <c r="C80" i="6"/>
  <c r="C81" i="6"/>
  <c r="C16" i="12"/>
  <c r="J42" i="12"/>
  <c r="C78" i="6"/>
  <c r="C77" i="6"/>
  <c r="C74" i="6"/>
  <c r="C73" i="6"/>
  <c r="C71" i="6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<sst xmlns="http://schemas.openxmlformats.org/spreadsheetml/2006/main" count="1024" uniqueCount="952">
  <si>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</si>
  <si>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</si>
  <si>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</si>
  <si>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</si>
  <si>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</si>
  <si>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</si>
  <si>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</si>
  <si>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</si>
  <si>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</si>
  <si>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</si>
  <si>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</si>
  <si>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</si>
  <si>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</si>
  <si>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</si>
  <si>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</si>
  <si>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</si>
  <si>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</si>
  <si>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</si>
  <si>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</si>
  <si>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</si>
  <si>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</si>
  <si>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</si>
  <si>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</si>
  <si>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</si>
  <si>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</si>
  <si>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</si>
  <si>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</si>
  <si>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</si>
  <si>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</si>
  <si>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</si>
  <si>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</si>
  <si>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</si>
  <si>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</si>
  <si>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</si>
  <si>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</si>
  <si>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</si>
  <si>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</si>
  <si>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</si>
  <si>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</si>
  <si>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</si>
  <si>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</si>
  <si>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</si>
  <si>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</si>
  <si>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</si>
  <si>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</si>
  <si>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</si>
  <si>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</si>
  <si>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</si>
  <si>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</si>
  <si>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</si>
  <si>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</si>
  <si>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</si>
  <si>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</si>
  <si>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</si>
  <si>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</si>
  <si>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</si>
  <si>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</si>
  <si>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</si>
  <si>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</si>
  <si>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</si>
  <si>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</si>
  <si>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</si>
  <si>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</si>
  <si>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</si>
  <si>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</si>
  <si>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</si>
  <si>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</si>
  <si>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</si>
  <si>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</si>
  <si>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</si>
  <si>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</si>
  <si>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</si>
  <si>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</si>
  <si>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</si>
  <si>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</si>
  <si>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</si>
  <si>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</si>
  <si>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</si>
  <si>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</si>
  <si>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</si>
  <si>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</si>
  <si>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</si>
  <si>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</si>
  <si>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</si>
  <si>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</si>
  <si>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</si>
  <si>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</si>
  <si>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</si>
  <si>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</si>
  <si>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</si>
  <si>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</si>
  <si>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</si>
  <si>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</si>
  <si>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</si>
  <si>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</si>
  <si>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</si>
  <si>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</si>
  <si>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</si>
  <si>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</si>
  <si>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</si>
  <si>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</si>
  <si>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</si>
  <si>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</si>
  <si>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</si>
  <si>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</si>
  <si>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</si>
  <si>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</si>
  <si>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</si>
  <si>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</si>
  <si>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</si>
  <si>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</si>
  <si>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</si>
  <si>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</si>
  <si>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</si>
  <si>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</si>
  <si>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</si>
  <si>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</si>
  <si>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</si>
  <si>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</si>
  <si>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</si>
  <si>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</si>
  <si>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</si>
  <si>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</si>
  <si>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</si>
  <si>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</si>
  <si>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</si>
  <si>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</si>
  <si>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</si>
  <si>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</si>
  <si>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</si>
  <si>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</si>
  <si>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</si>
  <si>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</si>
  <si>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</si>
  <si>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</si>
  <si>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</si>
  <si>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</si>
  <si>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</si>
  <si>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</si>
  <si>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</si>
  <si>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</si>
  <si>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</si>
  <si>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</si>
  <si>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</si>
  <si>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</si>
  <si>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</si>
  <si>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</si>
  <si>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</si>
  <si>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</si>
  <si>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</si>
  <si>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</si>
  <si>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</si>
  <si>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</si>
  <si>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</si>
  <si>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</si>
  <si>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</si>
  <si>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</si>
  <si>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</si>
  <si>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</si>
  <si>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</si>
  <si>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</si>
  <si>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</si>
  <si>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</si>
  <si>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</si>
  <si>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</si>
  <si>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</si>
  <si>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</si>
  <si>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</si>
  <si>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</si>
  <si>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</si>
  <si>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</si>
  <si>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</si>
  <si>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</si>
  <si>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</si>
  <si>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</si>
  <si>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</si>
  <si>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</si>
  <si>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</si>
  <si>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</si>
  <si>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</si>
  <si>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</si>
  <si>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</si>
  <si>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</si>
  <si>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</si>
  <si>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</si>
  <si>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</si>
  <si>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</si>
  <si>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</si>
  <si>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</si>
  <si>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</si>
  <si>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</si>
  <si>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</si>
  <si>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</si>
  <si>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</si>
  <si>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</si>
  <si>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</si>
  <si>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</si>
  <si>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</si>
  <si>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</si>
  <si>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</si>
  <si>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</si>
  <si>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</si>
  <si>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</si>
  <si>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</si>
  <si>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</si>
  <si>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</si>
  <si>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</si>
  <si>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</si>
  <si>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</si>
  <si>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</si>
  <si>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</si>
  <si>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</si>
  <si>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</si>
  <si>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</si>
  <si>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</si>
  <si>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</si>
  <si>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</si>
  <si>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</si>
  <si>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</si>
  <si>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</si>
  <si>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</si>
  <si>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</si>
  <si>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</si>
  <si>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</si>
  <si>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</si>
  <si>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</si>
  <si>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</si>
  <si>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</si>
  <si>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</si>
  <si>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</si>
  <si>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</si>
  <si>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</si>
  <si>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</si>
  <si>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</si>
  <si>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</si>
  <si>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</si>
  <si>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</si>
  <si>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</si>
  <si>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</si>
  <si>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</si>
  <si>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</si>
  <si>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</si>
  <si>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</si>
  <si>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</si>
  <si>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</si>
  <si>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</si>
  <si>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</si>
  <si>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</si>
  <si>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</si>
  <si>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</si>
  <si>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</si>
  <si>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</si>
  <si>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</si>
  <si>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</si>
  <si>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</si>
  <si>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</si>
  <si>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</si>
  <si>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</si>
  <si>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</si>
  <si>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</si>
  <si>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</si>
  <si>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</si>
  <si>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</si>
  <si>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</si>
  <si>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</si>
  <si>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</si>
  <si>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</si>
  <si>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</si>
  <si>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</si>
  <si>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</si>
  <si>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</si>
  <si>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</si>
  <si>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</si>
  <si>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</si>
  <si>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</si>
  <si>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</si>
  <si>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</si>
  <si>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</si>
  <si>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</si>
  <si>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</si>
  <si>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</si>
  <si>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</si>
  <si>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</si>
  <si>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</si>
  <si>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</si>
  <si>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</si>
  <si>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</si>
  <si>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</si>
  <si>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</si>
  <si>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</si>
  <si>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</si>
  <si>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</si>
  <si>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</si>
  <si>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</si>
  <si>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</si>
  <si>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</si>
  <si>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</si>
  <si>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</si>
  <si>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</si>
  <si>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</si>
  <si>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</si>
  <si>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</si>
  <si>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</si>
  <si>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</si>
  <si>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</si>
  <si>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</si>
  <si>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</si>
  <si>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</si>
  <si>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</si>
  <si>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</si>
  <si>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</si>
  <si>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</si>
  <si>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</si>
  <si>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</si>
  <si>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</si>
  <si>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</si>
  <si>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</si>
  <si>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</si>
  <si>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</si>
  <si>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</si>
  <si>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</si>
  <si>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</si>
  <si>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</si>
  <si>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</si>
  <si>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</si>
  <si>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</si>
  <si>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</si>
  <si>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</si>
  <si>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</si>
  <si>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</si>
  <si>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</si>
  <si>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</si>
  <si>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</si>
  <si>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</si>
  <si>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</si>
  <si>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</si>
  <si>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</si>
  <si>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</si>
  <si>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</si>
  <si>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</si>
  <si>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</si>
  <si>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</si>
  <si>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</si>
  <si>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</si>
  <si>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</si>
  <si>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</si>
  <si>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</si>
  <si>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</si>
  <si>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</si>
  <si>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</si>
  <si>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</si>
  <si>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</si>
  <si>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</si>
  <si>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</si>
  <si>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</si>
  <si>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</si>
  <si>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</si>
  <si>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</si>
  <si>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</si>
  <si>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</si>
  <si>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</si>
  <si>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</si>
  <si>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</si>
  <si>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</si>
  <si>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</si>
  <si>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</si>
  <si>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</si>
  <si>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</si>
  <si>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</si>
  <si>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</si>
  <si>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</si>
  <si>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</si>
  <si>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</si>
  <si>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</si>
  <si>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</si>
  <si>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</si>
  <si>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</si>
  <si>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</si>
  <si>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</si>
  <si>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</si>
  <si>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</si>
  <si>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</si>
  <si>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</si>
  <si>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</si>
  <si>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</si>
  <si>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</si>
  <si>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</si>
  <si>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</si>
  <si>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</si>
  <si>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</si>
  <si>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</si>
  <si>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</si>
  <si>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</si>
  <si>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</si>
  <si>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</si>
  <si>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</si>
  <si>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</si>
  <si>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</si>
  <si>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</si>
  <si>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</si>
  <si>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</si>
  <si>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</si>
  <si>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</si>
  <si>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</si>
  <si>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</si>
  <si>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</si>
  <si>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</si>
  <si>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</si>
  <si>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</si>
  <si>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</si>
  <si>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</si>
  <si>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</si>
  <si>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</si>
  <si>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</si>
  <si>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</si>
  <si>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</si>
  <si>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</si>
  <si>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</si>
  <si>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</si>
  <si>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</si>
  <si>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</si>
  <si>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</si>
  <si>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</si>
  <si>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</si>
  <si>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</si>
  <si>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</si>
  <si>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</si>
  <si>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</si>
  <si>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</si>
  <si>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</si>
  <si>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</si>
  <si>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</si>
  <si>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</si>
  <si>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</si>
  <si>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</si>
  <si>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</si>
  <si>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</si>
  <si>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</si>
  <si>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</si>
  <si>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</si>
  <si>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</si>
  <si>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</si>
  <si>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</si>
  <si>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</si>
  <si>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</si>
  <si>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</si>
  <si>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</si>
  <si>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</si>
  <si>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</si>
  <si>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</si>
  <si>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</si>
  <si>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</si>
  <si>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</si>
  <si>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</si>
  <si>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</si>
  <si>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</si>
  <si>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</si>
  <si>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</si>
  <si>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</si>
  <si>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</si>
  <si>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</si>
  <si>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</si>
  <si>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</si>
  <si>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</si>
  <si>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</si>
  <si>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</si>
  <si>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</si>
  <si>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</si>
  <si>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</si>
  <si>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</si>
  <si>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</si>
  <si>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</si>
  <si>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</si>
  <si>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</si>
  <si>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</si>
  <si>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</si>
  <si>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</si>
  <si>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</si>
  <si>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</si>
  <si>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</si>
  <si>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</si>
  <si>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</si>
  <si>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</si>
  <si>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</si>
  <si>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</si>
  <si>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</si>
  <si>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</si>
  <si>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</si>
  <si>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</si>
  <si>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</si>
  <si>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</si>
  <si>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</si>
  <si>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</si>
  <si>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</si>
  <si>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</si>
  <si>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</si>
  <si>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</si>
  <si>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</si>
  <si>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</si>
  <si>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</si>
  <si>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</si>
  <si>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</si>
  <si>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</si>
  <si>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</si>
  <si>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</si>
  <si>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</si>
  <si>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</si>
  <si>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</si>
  <si>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</si>
  <si>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</si>
  <si>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</si>
  <si>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</si>
  <si>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</si>
  <si>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</si>
  <si>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</si>
  <si>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</si>
  <si>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</si>
  <si>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</si>
  <si>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</si>
  <si>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</si>
  <si>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</si>
  <si>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</si>
  <si>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</si>
  <si>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</si>
  <si>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</si>
  <si>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</si>
  <si>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</si>
  <si>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</si>
  <si>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</si>
  <si>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</si>
  <si>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</si>
  <si>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</si>
  <si>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</si>
  <si>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</si>
  <si>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</si>
  <si>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</si>
  <si>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</si>
  <si>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</si>
  <si>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</si>
  <si>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</si>
  <si>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</si>
  <si>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</si>
  <si>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</si>
  <si>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</si>
  <si>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</si>
  <si>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</si>
  <si>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</si>
  <si>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</si>
  <si>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</si>
  <si>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</si>
  <si>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</si>
  <si>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</si>
  <si>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</si>
  <si>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</si>
  <si>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</si>
  <si>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</si>
  <si>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</si>
  <si>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</si>
  <si>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</si>
  <si>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</si>
  <si>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</si>
  <si>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</si>
  <si>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</si>
  <si>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</si>
  <si>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</si>
  <si>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</si>
  <si>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</si>
  <si>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</si>
  <si>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</si>
  <si>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</si>
  <si>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</si>
  <si>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</si>
  <si>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</si>
  <si>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</si>
  <si>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</si>
  <si>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</si>
  <si>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</si>
  <si>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</si>
  <si>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</si>
  <si>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</si>
  <si>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</si>
  <si>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</si>
  <si>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</si>
  <si>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</si>
  <si>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</si>
  <si>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</si>
  <si>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</si>
  <si>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</si>
  <si>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</si>
  <si>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</si>
  <si>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</si>
  <si>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</si>
  <si>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</si>
  <si>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</si>
  <si>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</si>
  <si>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</si>
  <si>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</si>
  <si>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</si>
  <si>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</si>
  <si>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</si>
  <si>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</si>
  <si>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</si>
  <si>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</si>
  <si>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</si>
  <si>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</si>
  <si>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</si>
  <si>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</si>
  <si>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</si>
  <si>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</si>
  <si>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</si>
  <si>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</si>
  <si>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</si>
  <si>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</si>
  <si>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</si>
  <si>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</si>
  <si>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</si>
  <si>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</si>
  <si>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</si>
  <si>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</si>
  <si>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</si>
  <si>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</si>
  <si>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</si>
  <si>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</si>
  <si>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</si>
  <si>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</si>
  <si>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</si>
  <si>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</si>
  <si>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</si>
  <si>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</si>
  <si>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</si>
  <si>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</si>
  <si>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</si>
  <si>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</si>
  <si>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</si>
  <si>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</si>
  <si>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</si>
  <si>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</si>
  <si>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</si>
  <si>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</si>
  <si>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</si>
  <si>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</si>
  <si>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</si>
  <si>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</si>
  <si>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</si>
  <si>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</si>
  <si>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</si>
  <si>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</si>
  <si>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</si>
  <si>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</si>
  <si>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</si>
  <si>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</si>
  <si>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</si>
  <si>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</si>
  <si>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</si>
  <si>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</si>
  <si>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</si>
  <si>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</si>
  <si>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</si>
  <si>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</si>
  <si>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</si>
  <si>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</si>
  <si>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</si>
  <si>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</si>
  <si>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</si>
  <si>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</si>
  <si>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</si>
  <si>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</si>
  <si>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</si>
  <si>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</si>
  <si>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</si>
  <si>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</si>
  <si>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</si>
  <si>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</si>
  <si>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</si>
  <si>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</si>
  <si>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</si>
  <si>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</si>
  <si>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</si>
  <si>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</si>
  <si>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</si>
  <si>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</si>
  <si>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</si>
  <si>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</si>
  <si>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</si>
  <si>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</si>
  <si>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</si>
  <si>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</si>
  <si>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</si>
  <si>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</si>
  <si>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</si>
  <si>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</si>
  <si>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</si>
  <si>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</si>
  <si>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</si>
  <si>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</si>
  <si>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</si>
  <si>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</si>
  <si>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</si>
  <si>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</si>
  <si>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</si>
  <si>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</si>
  <si>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</si>
  <si>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</si>
  <si>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</si>
  <si>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</si>
  <si>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</si>
  <si>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</si>
  <si>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</si>
  <si>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</si>
  <si>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</si>
  <si>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</si>
  <si>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</si>
  <si>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</si>
  <si>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</si>
  <si>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</si>
  <si>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</si>
  <si>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</si>
  <si>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</si>
  <si>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</si>
  <si>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</si>
  <si>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</si>
  <si>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</si>
  <si>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</si>
  <si>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</si>
  <si>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</si>
  <si>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</si>
  <si>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</si>
  <si>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</si>
  <si>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</si>
  <si>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</si>
  <si>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</si>
  <si>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</si>
  <si>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</si>
  <si>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</si>
  <si>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</si>
  <si>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</si>
  <si>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</si>
  <si>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</si>
  <si>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</si>
  <si>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</si>
  <si>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</si>
  <si>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</si>
  <si>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</si>
  <si>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</si>
  <si>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</si>
  <si>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</si>
  <si>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</si>
  <si>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</si>
  <si>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</si>
  <si>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</si>
  <si>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</si>
  <si>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</si>
  <si>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</si>
  <si>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</si>
  <si>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</si>
  <si>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</si>
  <si>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</si>
  <si>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</si>
  <si>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</si>
  <si>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</si>
  <si>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</si>
  <si>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</si>
  <si>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</si>
  <si>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</si>
  <si>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</si>
  <si>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</si>
  <si>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</si>
  <si>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</si>
  <si>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</si>
  <si>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</si>
  <si>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</si>
  <si>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</si>
  <si>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</si>
  <si>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</si>
  <si>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</si>
  <si>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</si>
  <si>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</si>
  <si>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</si>
  <si>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</si>
  <si>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</si>
  <si>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</si>
  <si>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</si>
  <si>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</si>
  <si>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</si>
  <si>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</si>
  <si>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</si>
  <si>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</si>
  <si>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</si>
  <si>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</si>
  <si>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</si>
  <si>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</si>
  <si>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</si>
  <si>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</si>
  <si>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</si>
  <si>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</si>
  <si>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</si>
  <si>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</si>
  <si>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</si>
  <si>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</si>
  <si>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</si>
  <si>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</si>
  <si>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</si>
  <si>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</si>
  <si>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</si>
  <si>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</si>
  <si>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</si>
  <si>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</si>
  <si>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</si>
  <si>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</si>
  <si>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</si>
  <si>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</si>
  <si>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</si>
  <si>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</si>
  <si>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</si>
  <si>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</si>
  <si>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</si>
  <si>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</si>
  <si>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</si>
  <si>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</si>
  <si>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</si>
  <si>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</si>
  <si>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</si>
  <si>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</si>
  <si>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</si>
  <si>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</si>
  <si>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</si>
  <si>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</si>
  <si>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</si>
  <si>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</si>
  <si>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</si>
  <si>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</si>
  <si>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</si>
  <si>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</si>
  <si>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</si>
  <si>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</si>
  <si>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</si>
  <si>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</si>
  <si>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</si>
  <si>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</si>
  <si>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</si>
  <si>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</si>
  <si>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</si>
  <si>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</si>
  <si>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</si>
  <si>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</si>
  <si>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</si>
  <si>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</si>
  <si>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</si>
  <si>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</si>
  <si>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</si>
  <si>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</si>
  <si>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</si>
  <si>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</si>
  <si>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</si>
  <si>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</si>
  <si>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</si>
  <si>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</si>
  <si>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</si>
  <si>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</si>
  <si>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</si>
  <si>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</si>
  <si>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</si>
  <si>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</si>
  <si>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</si>
  <si>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</si>
  <si>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</si>
  <si>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</si>
  <si>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</si>
  <si>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</si>
  <si>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</si>
  <si>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</si>
  <si>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</si>
  <si>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</si>
  <si>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</si>
  <si>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</si>
  <si>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</si>
  <si>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</si>
  <si>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</si>
  <si>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</si>
  <si>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</si>
  <si>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</si>
  <si>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</si>
  <si>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</si>
  <si>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</si>
  <si>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</si>
  <si>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</si>
  <si>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</si>
  <si>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</si>
  <si>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</si>
  <si>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</si>
  <si>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</si>
  <si>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</si>
  <si>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</si>
  <si>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</si>
  <si>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</si>
  <si>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</si>
  <si>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</si>
  <si>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</si>
  <si>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</si>
  <si>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</si>
  <si>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</si>
  <si>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</si>
  <si>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</si>
  <si>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</si>
  <si>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</si>
  <si>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</si>
  <si>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</si>
  <si>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</si>
  <si>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</si>
  <si>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</si>
  <si>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</si>
  <si>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</si>
  <si>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</si>
  <si>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</si>
  <si>
    <t>2025 Janar</t>
  </si>
  <si>
    <t>2025 Shkurt</t>
  </si>
  <si>
    <t>2025 Prill</t>
  </si>
  <si>
    <t>2025 Maj</t>
  </si>
  <si>
    <t>2025 Qershor</t>
  </si>
  <si>
    <t>2025 Korrik</t>
  </si>
  <si>
    <t>2025 Gusht</t>
  </si>
  <si>
    <t>2025 Shtator</t>
  </si>
  <si>
    <t>2025 Tetor</t>
  </si>
  <si>
    <t>2025 Dhjetor</t>
  </si>
  <si>
    <t>Gjithsej 2025</t>
  </si>
  <si>
    <t xml:space="preserve">2025 Mars </t>
  </si>
  <si>
    <t xml:space="preserve">2025 Nëntor </t>
  </si>
  <si>
    <t>2025 Januar</t>
  </si>
  <si>
    <t>2025 Februar</t>
  </si>
  <si>
    <t xml:space="preserve">2025 Mart </t>
  </si>
  <si>
    <t>2025 April</t>
  </si>
  <si>
    <t>2025 Juni</t>
  </si>
  <si>
    <t>2025 Juli</t>
  </si>
  <si>
    <t>2025 Avgust</t>
  </si>
  <si>
    <t>2025 Septembar</t>
  </si>
  <si>
    <t>2025 Oktobar</t>
  </si>
  <si>
    <t xml:space="preserve">2025 Novembar </t>
  </si>
  <si>
    <t>2025 Decembar</t>
  </si>
  <si>
    <t>2025 January</t>
  </si>
  <si>
    <t>2025 February</t>
  </si>
  <si>
    <t>2025 March</t>
  </si>
  <si>
    <t>2025 May</t>
  </si>
  <si>
    <t>2025 June</t>
  </si>
  <si>
    <t>2025 July</t>
  </si>
  <si>
    <t>2025 August</t>
  </si>
  <si>
    <t>2025 September</t>
  </si>
  <si>
    <t>2025 October</t>
  </si>
  <si>
    <t>2025 November</t>
  </si>
  <si>
    <t>2025 December</t>
  </si>
  <si>
    <t>Ukupno 2025</t>
  </si>
  <si>
    <t>2025 Total</t>
  </si>
  <si>
    <t>Të hyrat nga grantet e përcaktuara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</si>
</sst>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9525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96"/>
  <sheetViews>
    <sheetView tabSelected="1" zoomScale="80" zoomScaleNormal="80" zoomScaleSheetLayoutView="80" workbookViewId="0">
      <pane xSplit="2" ySplit="5" topLeftCell="C66" activePane="bottomRight" state="frozen"/>
      <selection pane="topRight" activeCell="B1" sqref="B1"/>
      <selection pane="bottomLeft" activeCell="A6" sqref="A6"/>
      <selection pane="bottomRight" activeCell="D90" sqref="D90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5.140625" style="82" bestFit="1" customWidth="1"/>
    <col min="5" max="6" width="15.140625" style="79" bestFit="1" customWidth="1"/>
    <col min="7" max="7" width="12.7109375" style="79" customWidth="1"/>
    <col min="8" max="8" width="13.28515625" style="79" bestFit="1" customWidth="1"/>
    <col min="9" max="10" width="13.85546875" style="79" bestFit="1" customWidth="1"/>
    <col min="11" max="11" width="15" style="77" customWidth="1"/>
    <col min="12" max="12" width="12.28515625" style="77" bestFit="1" customWidth="1"/>
    <col min="13" max="13" width="11.42578125" style="79" bestFit="1" customWidth="1"/>
    <col min="14" max="14" width="13.28515625" style="79" bestFit="1" customWidth="1"/>
    <col min="15" max="15" width="12.28515625" style="79" bestFit="1" customWidth="1"/>
    <col min="16" max="16" width="13.85546875" style="79" bestFit="1" customWidth="1"/>
    <col min="17" max="17" width="14.28515625" style="79" bestFit="1" customWidth="1"/>
    <col min="18" max="18" width="12.28515625" style="79" bestFit="1" customWidth="1"/>
    <col min="19" max="19" width="11.42578125" style="79" bestFit="1" customWidth="1"/>
    <col min="20" max="20" width="12.140625" style="79" bestFit="1" customWidth="1"/>
    <col min="21" max="21" width="13.8554687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1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1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1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1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1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1"/>
      <c r="B66" s="91" t="str">
        <f>IF(L!$A$1=1,L!B239,IF(L!$A$1=2,L!C239,L!D239))</f>
        <v>2023 Shtator</v>
      </c>
      <c r="C66" s="117">
        <f t="shared" si="42"/>
        <v>1339590.6099999999</v>
      </c>
      <c r="D66" s="118">
        <f>SUM(E66:I66)</f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1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0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1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1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1"/>
      <c r="B74" s="91" t="str">
        <f>IF(L!$A$1=1,L!B247,IF(L!$A$1=2,L!C247,L!D247))</f>
        <v>2024 Prill</v>
      </c>
      <c r="C74" s="117">
        <f t="shared" si="52"/>
        <v>2488033.15</v>
      </c>
      <c r="D74" s="118">
        <f t="shared" si="53"/>
        <v>935023.3</v>
      </c>
      <c r="E74" s="118">
        <v>160010.1</v>
      </c>
      <c r="F74" s="118">
        <v>140667.35999999999</v>
      </c>
      <c r="G74" s="118">
        <v>21499.75</v>
      </c>
      <c r="H74" s="118">
        <v>101960</v>
      </c>
      <c r="I74" s="118">
        <v>510886.09</v>
      </c>
      <c r="J74" s="119">
        <f t="shared" si="55"/>
        <v>1257083.79</v>
      </c>
      <c r="K74" s="118">
        <v>1070203.57</v>
      </c>
      <c r="L74" s="118">
        <v>6552.1</v>
      </c>
      <c r="M74" s="118">
        <v>5839.9</v>
      </c>
      <c r="N74" s="118">
        <v>0</v>
      </c>
      <c r="O74" s="118">
        <v>174488.22</v>
      </c>
      <c r="P74" s="119">
        <f t="shared" ref="P74:P82" si="56">SUM(Q74:U74)</f>
        <v>295926.06</v>
      </c>
      <c r="Q74" s="118">
        <v>144597.96</v>
      </c>
      <c r="R74" s="118">
        <v>26368.74</v>
      </c>
      <c r="S74" s="118">
        <v>5999.45</v>
      </c>
      <c r="T74" s="118">
        <v>34000</v>
      </c>
      <c r="U74" s="118">
        <v>84959.91</v>
      </c>
    </row>
    <row r="75" spans="1:21">
      <c r="A75" s="141"/>
      <c r="B75" s="91" t="str">
        <f>IF(L!$A$1=1,L!B248,IF(L!$A$1=2,L!C248,L!D248))</f>
        <v>2024 Maj</v>
      </c>
      <c r="C75" s="117">
        <f t="shared" si="52"/>
        <v>1941222.42</v>
      </c>
      <c r="D75" s="118">
        <f t="shared" si="53"/>
        <v>781346.21</v>
      </c>
      <c r="E75" s="118">
        <v>130562.93</v>
      </c>
      <c r="F75" s="118">
        <v>122495.26</v>
      </c>
      <c r="G75" s="118">
        <v>19983.45</v>
      </c>
      <c r="H75" s="118">
        <v>24306.94</v>
      </c>
      <c r="I75" s="118">
        <v>483997.63</v>
      </c>
      <c r="J75" s="119">
        <f>SUM(K75:O75)</f>
        <v>952246.51</v>
      </c>
      <c r="K75" s="118">
        <v>871611.38</v>
      </c>
      <c r="L75" s="118">
        <v>16342.57</v>
      </c>
      <c r="M75" s="118">
        <v>4292.66</v>
      </c>
      <c r="N75" s="118">
        <v>0</v>
      </c>
      <c r="O75" s="118">
        <v>59999.9</v>
      </c>
      <c r="P75" s="119">
        <f t="shared" si="56"/>
        <v>207629.69999999998</v>
      </c>
      <c r="Q75" s="118">
        <v>149360.99</v>
      </c>
      <c r="R75" s="118">
        <v>29524.75</v>
      </c>
      <c r="S75" s="118">
        <v>6350.9</v>
      </c>
      <c r="T75" s="118">
        <v>100</v>
      </c>
      <c r="U75" s="118">
        <v>22293.06</v>
      </c>
    </row>
    <row r="76" spans="1:21">
      <c r="A76" s="141"/>
      <c r="B76" s="91" t="str">
        <f>IF(L!$A$1=1,L!B249,IF(L!$A$1=2,L!C249,L!D249))</f>
        <v>2024 Qershor</v>
      </c>
      <c r="C76" s="117">
        <f t="shared" si="52"/>
        <v>2201994.6</v>
      </c>
      <c r="D76" s="118">
        <f t="shared" si="53"/>
        <v>1256532.45</v>
      </c>
      <c r="E76" s="118">
        <v>141289.23000000001</v>
      </c>
      <c r="F76" s="118">
        <v>200573.27</v>
      </c>
      <c r="G76" s="118">
        <v>20088.28</v>
      </c>
      <c r="H76" s="118">
        <v>116849.55</v>
      </c>
      <c r="I76" s="118">
        <v>777732.12</v>
      </c>
      <c r="J76" s="119">
        <f>SUM(K76:O76)</f>
        <v>731437.01</v>
      </c>
      <c r="K76" s="118">
        <v>674919.4</v>
      </c>
      <c r="L76" s="118">
        <v>16566.97</v>
      </c>
      <c r="M76" s="118">
        <v>5055.8</v>
      </c>
      <c r="N76" s="118">
        <v>0</v>
      </c>
      <c r="O76" s="118">
        <v>34894.839999999997</v>
      </c>
      <c r="P76" s="119">
        <f t="shared" si="56"/>
        <v>214025.14</v>
      </c>
      <c r="Q76" s="118">
        <v>135505.14000000001</v>
      </c>
      <c r="R76" s="118">
        <v>25000</v>
      </c>
      <c r="S76" s="118">
        <v>6000</v>
      </c>
      <c r="T76" s="118">
        <v>7520</v>
      </c>
      <c r="U76" s="118">
        <v>40000</v>
      </c>
    </row>
    <row r="77" spans="1:21">
      <c r="A77" s="141"/>
      <c r="B77" s="91" t="str">
        <f>IF(L!$A$1=1,L!B250,IF(L!$A$1=2,L!C250,L!D250))</f>
        <v>2024 Korrik</v>
      </c>
      <c r="C77" s="117">
        <f t="shared" si="52"/>
        <v>2047928.2300000004</v>
      </c>
      <c r="D77" s="118">
        <f t="shared" si="53"/>
        <v>1166118.6200000001</v>
      </c>
      <c r="E77" s="118">
        <v>128208.78</v>
      </c>
      <c r="F77" s="118">
        <v>203676.39</v>
      </c>
      <c r="G77" s="118">
        <v>19108.650000000001</v>
      </c>
      <c r="H77" s="118">
        <v>45631.91</v>
      </c>
      <c r="I77" s="118">
        <v>769492.89</v>
      </c>
      <c r="J77" s="119">
        <f t="shared" ref="J77" si="57">SUM(K77:O77)</f>
        <v>665459.51000000013</v>
      </c>
      <c r="K77" s="118">
        <v>573512.68000000005</v>
      </c>
      <c r="L77" s="118">
        <v>10048.93</v>
      </c>
      <c r="M77" s="118">
        <v>1897.9</v>
      </c>
      <c r="N77" s="118">
        <v>0</v>
      </c>
      <c r="O77" s="118">
        <v>80000</v>
      </c>
      <c r="P77" s="119">
        <f t="shared" si="56"/>
        <v>216350.1</v>
      </c>
      <c r="Q77" s="118">
        <v>151605.32999999999</v>
      </c>
      <c r="R77" s="118">
        <v>25737.54</v>
      </c>
      <c r="S77" s="118">
        <v>6207.23</v>
      </c>
      <c r="T77" s="118">
        <v>3900</v>
      </c>
      <c r="U77" s="118">
        <v>28900</v>
      </c>
    </row>
    <row r="78" spans="1:21">
      <c r="A78" s="141"/>
      <c r="B78" s="91" t="str">
        <f>IF(L!$A$1=1,L!B251,IF(L!$A$1=2,L!C251,L!D251))</f>
        <v>2024 Gusht</v>
      </c>
      <c r="C78" s="117">
        <f t="shared" si="52"/>
        <v>1800909.4800000002</v>
      </c>
      <c r="D78" s="118">
        <f t="shared" si="53"/>
        <v>845348.24</v>
      </c>
      <c r="E78" s="118">
        <v>127177.85</v>
      </c>
      <c r="F78" s="118">
        <v>143075.66</v>
      </c>
      <c r="G78" s="118">
        <v>16654.95</v>
      </c>
      <c r="H78" s="118">
        <v>145354.68</v>
      </c>
      <c r="I78" s="118">
        <v>413085.1</v>
      </c>
      <c r="J78" s="119">
        <f>SUM(K78:O78)</f>
        <v>710483.15</v>
      </c>
      <c r="K78" s="118">
        <v>570016.05000000005</v>
      </c>
      <c r="L78" s="118">
        <v>2604.59</v>
      </c>
      <c r="M78" s="118">
        <v>1078.51</v>
      </c>
      <c r="N78" s="118">
        <v>0</v>
      </c>
      <c r="O78" s="118">
        <v>136784</v>
      </c>
      <c r="P78" s="119">
        <f t="shared" si="56"/>
        <v>245078.09</v>
      </c>
      <c r="Q78" s="118">
        <v>153091.38</v>
      </c>
      <c r="R78" s="118">
        <v>57725.19</v>
      </c>
      <c r="S78" s="118">
        <v>8361.52</v>
      </c>
      <c r="T78" s="118">
        <v>5900</v>
      </c>
      <c r="U78" s="118">
        <v>20000</v>
      </c>
    </row>
    <row r="79" spans="1:21">
      <c r="A79" s="141"/>
      <c r="B79" s="91" t="str">
        <f>IF(L!$A$1=1,L!B252,IF(L!$A$1=2,L!C252,L!D252))</f>
        <v>2024 Shtator</v>
      </c>
      <c r="C79" s="117">
        <f t="shared" si="52"/>
        <v>1205017.75</v>
      </c>
      <c r="D79" s="118">
        <f t="shared" si="53"/>
        <v>383891.88</v>
      </c>
      <c r="E79" s="118">
        <v>140835.78</v>
      </c>
      <c r="F79" s="118">
        <v>111776.81</v>
      </c>
      <c r="G79" s="118">
        <v>18044.38</v>
      </c>
      <c r="H79" s="118">
        <v>2825</v>
      </c>
      <c r="I79" s="118">
        <v>110409.91</v>
      </c>
      <c r="J79" s="119">
        <f t="shared" ref="J79:J82" si="58">SUM(K79:O79)</f>
        <v>658102.55000000005</v>
      </c>
      <c r="K79" s="118">
        <v>589164.67000000004</v>
      </c>
      <c r="L79" s="118">
        <v>62240.27</v>
      </c>
      <c r="M79" s="118">
        <v>6697.61</v>
      </c>
      <c r="N79" s="118"/>
      <c r="O79" s="118"/>
      <c r="P79" s="119">
        <f t="shared" si="56"/>
        <v>163023.31999999998</v>
      </c>
      <c r="Q79" s="118">
        <v>144726.76999999999</v>
      </c>
      <c r="R79" s="118">
        <v>5128.49</v>
      </c>
      <c r="S79" s="118">
        <v>4636.04</v>
      </c>
      <c r="T79" s="118">
        <v>8532.02</v>
      </c>
      <c r="U79" s="118"/>
    </row>
    <row r="80" spans="1:21">
      <c r="A80" s="141"/>
      <c r="B80" s="91" t="str">
        <f>IF(L!$A$1=1,L!B253,IF(L!$A$1=2,L!C253,L!D253))</f>
        <v>2024 Tetor</v>
      </c>
      <c r="C80" s="117">
        <f t="shared" si="52"/>
        <v>2112548.5</v>
      </c>
      <c r="D80" s="118">
        <f t="shared" si="53"/>
        <v>1155621.69</v>
      </c>
      <c r="E80" s="118">
        <v>141066.37</v>
      </c>
      <c r="F80" s="118">
        <v>129803.01</v>
      </c>
      <c r="G80" s="118">
        <v>19304.18</v>
      </c>
      <c r="H80" s="118">
        <v>221272</v>
      </c>
      <c r="I80" s="118">
        <v>644176.13</v>
      </c>
      <c r="J80" s="119">
        <f t="shared" si="58"/>
        <v>776965.12</v>
      </c>
      <c r="K80" s="118">
        <v>594255.99</v>
      </c>
      <c r="L80" s="118">
        <v>26201.07</v>
      </c>
      <c r="M80" s="118">
        <v>6508.06</v>
      </c>
      <c r="N80" s="118">
        <v>0</v>
      </c>
      <c r="O80" s="118">
        <v>150000</v>
      </c>
      <c r="P80" s="119">
        <f t="shared" si="56"/>
        <v>179961.69</v>
      </c>
      <c r="Q80" s="118">
        <v>142615.75</v>
      </c>
      <c r="R80" s="118">
        <v>23674.959999999999</v>
      </c>
      <c r="S80" s="118">
        <v>7310.98</v>
      </c>
      <c r="T80" s="118">
        <v>6360</v>
      </c>
      <c r="U80" s="118">
        <v>0</v>
      </c>
    </row>
    <row r="81" spans="1:21">
      <c r="A81" s="141"/>
      <c r="B81" s="91" t="str">
        <f>IF(L!$A$1=1,L!B254,IF(L!$A$1=2,L!C254,L!D254))</f>
        <v xml:space="preserve">2024 Nëntor </v>
      </c>
      <c r="C81" s="117">
        <f>D81+J81+P81</f>
        <v>1667501.45</v>
      </c>
      <c r="D81" s="118">
        <f t="shared" si="53"/>
        <v>639974.78</v>
      </c>
      <c r="E81" s="118">
        <v>130472.94</v>
      </c>
      <c r="F81" s="118">
        <v>150538.91</v>
      </c>
      <c r="G81" s="118">
        <v>17034.02</v>
      </c>
      <c r="H81" s="118">
        <v>106207.89</v>
      </c>
      <c r="I81" s="118">
        <v>235721.02</v>
      </c>
      <c r="J81" s="119">
        <f t="shared" si="58"/>
        <v>620855.76</v>
      </c>
      <c r="K81" s="118">
        <v>585659.15</v>
      </c>
      <c r="L81" s="118">
        <v>27410.63</v>
      </c>
      <c r="M81" s="118">
        <v>7785.98</v>
      </c>
      <c r="N81" s="118"/>
      <c r="O81" s="118"/>
      <c r="P81" s="119">
        <f t="shared" si="56"/>
        <v>406670.91</v>
      </c>
      <c r="Q81" s="118">
        <v>150194.93</v>
      </c>
      <c r="R81" s="118">
        <v>15730.08</v>
      </c>
      <c r="S81" s="118">
        <v>6495.9</v>
      </c>
      <c r="T81" s="118">
        <v>234250</v>
      </c>
      <c r="U81" s="118"/>
    </row>
    <row r="82" spans="1:21">
      <c r="A82" s="141"/>
      <c r="B82" s="91" t="str">
        <f>IF(L!$A$1=1,L!B255,IF(L!$A$1=2,L!C255,L!D255))</f>
        <v>2024 Dhjetor</v>
      </c>
      <c r="C82" s="117">
        <f t="shared" ref="C82" si="59">D82+J82+P82</f>
        <v>1392754.9400000002</v>
      </c>
      <c r="D82" s="118">
        <f t="shared" si="53"/>
        <v>521201.74</v>
      </c>
      <c r="E82" s="118">
        <v>135217.97</v>
      </c>
      <c r="F82" s="118">
        <v>91687.34</v>
      </c>
      <c r="G82" s="118">
        <v>35196.69</v>
      </c>
      <c r="H82" s="118">
        <v>4285</v>
      </c>
      <c r="I82" s="118">
        <v>254814.74</v>
      </c>
      <c r="J82" s="117">
        <f t="shared" si="58"/>
        <v>674237.50000000012</v>
      </c>
      <c r="K82" s="118">
        <v>575321.79</v>
      </c>
      <c r="L82" s="118">
        <v>64723.4</v>
      </c>
      <c r="M82" s="118">
        <v>18146.54</v>
      </c>
      <c r="N82" s="118"/>
      <c r="O82" s="118">
        <v>16045.77</v>
      </c>
      <c r="P82" s="119">
        <f t="shared" si="56"/>
        <v>197315.70000000004</v>
      </c>
      <c r="Q82" s="118">
        <v>160188.39000000001</v>
      </c>
      <c r="R82" s="118">
        <v>20915.7</v>
      </c>
      <c r="S82" s="118">
        <v>10723.63</v>
      </c>
      <c r="T82" s="118">
        <v>487.98</v>
      </c>
      <c r="U82" s="118">
        <v>5000</v>
      </c>
    </row>
    <row r="83" spans="1:21">
      <c r="A83" s="115"/>
      <c r="B83" s="91" t="str">
        <f>IF(L!$A$1=1,L!B256,IF(L!$A$1=2,L!C256,L!D256))</f>
        <v>Gjithsej 2024</v>
      </c>
      <c r="C83" s="117">
        <f>SUM(C71:C82)</f>
        <v>22640005.760000002</v>
      </c>
      <c r="D83" s="117">
        <f>SUM(D71:D82)</f>
        <v>10204391.959999999</v>
      </c>
      <c r="E83" s="117">
        <f t="shared" ref="E83:N83" si="60">SUM(E71:E82)</f>
        <v>1634624.2100000002</v>
      </c>
      <c r="F83" s="117">
        <f t="shared" si="60"/>
        <v>1703066.19</v>
      </c>
      <c r="G83" s="117">
        <f t="shared" si="60"/>
        <v>237414.35</v>
      </c>
      <c r="H83" s="117">
        <f t="shared" si="60"/>
        <v>864972.28999999992</v>
      </c>
      <c r="I83" s="117">
        <f t="shared" si="60"/>
        <v>5764314.9199999999</v>
      </c>
      <c r="J83" s="117">
        <f t="shared" si="60"/>
        <v>9621832.5999999996</v>
      </c>
      <c r="K83" s="117">
        <f t="shared" si="60"/>
        <v>8332950.2700000005</v>
      </c>
      <c r="L83" s="117">
        <f t="shared" si="60"/>
        <v>466674.02000000008</v>
      </c>
      <c r="M83" s="117">
        <f t="shared" si="60"/>
        <v>69995.579999999987</v>
      </c>
      <c r="N83" s="117">
        <f t="shared" si="60"/>
        <v>0</v>
      </c>
      <c r="O83" s="117">
        <f>SUM(O71:O82)</f>
        <v>752212.73</v>
      </c>
      <c r="P83" s="117">
        <f t="shared" ref="P83:U83" si="61">SUM(P71:P82)</f>
        <v>2813781.2000000007</v>
      </c>
      <c r="Q83" s="117">
        <f t="shared" si="61"/>
        <v>1774977.6199999996</v>
      </c>
      <c r="R83" s="117">
        <f t="shared" si="61"/>
        <v>369414.60000000003</v>
      </c>
      <c r="S83" s="117">
        <f t="shared" si="61"/>
        <v>82585.650000000009</v>
      </c>
      <c r="T83" s="117">
        <f t="shared" si="61"/>
        <v>321000</v>
      </c>
      <c r="U83" s="117">
        <f t="shared" si="61"/>
        <v>265803.33</v>
      </c>
    </row>
    <row r="84" spans="1:21">
      <c r="A84" s="140">
        <v>2025</v>
      </c>
      <c r="B84" s="91" t="str">
        <f>L!B257</f>
        <v>2025 Janar</v>
      </c>
      <c r="C84" s="117">
        <f>D84+J84+P84</f>
        <v>946723.11999999988</v>
      </c>
      <c r="D84" s="118">
        <f>SUM(E84:I84)</f>
        <v>165884.82999999999</v>
      </c>
      <c r="E84" s="118">
        <v>148885.28</v>
      </c>
      <c r="F84" s="118"/>
      <c r="G84" s="118">
        <v>16999.55</v>
      </c>
      <c r="H84" s="118"/>
      <c r="I84" s="118"/>
      <c r="J84" s="119">
        <f>SUM(K84:O84)</f>
        <v>625802.1</v>
      </c>
      <c r="K84" s="118">
        <v>625802.1</v>
      </c>
      <c r="L84" s="118"/>
      <c r="M84" s="118"/>
      <c r="N84" s="118"/>
      <c r="O84" s="118"/>
      <c r="P84" s="119">
        <f>SUM(Q84:U84)</f>
        <v>155036.19</v>
      </c>
      <c r="Q84" s="118">
        <v>155036.19</v>
      </c>
      <c r="R84" s="118"/>
      <c r="S84" s="118"/>
      <c r="T84" s="118"/>
      <c r="U84" s="118"/>
    </row>
    <row r="85" spans="1:21">
      <c r="A85" s="141"/>
      <c r="B85" s="91" t="str">
        <f>L!B258</f>
        <v>2025 Shkurt</v>
      </c>
      <c r="C85" s="117">
        <f t="shared" ref="C85:C93" si="62">D85+J85+P85</f>
        <v>3696831.75</v>
      </c>
      <c r="D85" s="118">
        <f t="shared" ref="D85:D95" si="63">SUM(E85:I85)</f>
        <v>2230097.8200000003</v>
      </c>
      <c r="E85" s="118">
        <v>149207.44</v>
      </c>
      <c r="F85" s="118">
        <v>495795.41</v>
      </c>
      <c r="G85" s="118">
        <v>24997.78</v>
      </c>
      <c r="H85" s="118">
        <v>81245.58</v>
      </c>
      <c r="I85" s="118">
        <v>1478851.61</v>
      </c>
      <c r="J85" s="119">
        <f>SUM(K85:O85)</f>
        <v>1090073.9200000002</v>
      </c>
      <c r="K85" s="118">
        <v>629483.06000000006</v>
      </c>
      <c r="L85" s="118">
        <v>105804.65</v>
      </c>
      <c r="M85" s="118">
        <v>7774.91</v>
      </c>
      <c r="N85" s="118">
        <v>0</v>
      </c>
      <c r="O85" s="118">
        <v>347011.3</v>
      </c>
      <c r="P85" s="119">
        <f t="shared" ref="P85" si="64">SUM(Q85:U85)</f>
        <v>376660.01</v>
      </c>
      <c r="Q85" s="118">
        <v>153923.01</v>
      </c>
      <c r="R85" s="118">
        <v>149974.13</v>
      </c>
      <c r="S85" s="118">
        <v>7441.38</v>
      </c>
      <c r="T85" s="118">
        <v>7000</v>
      </c>
      <c r="U85" s="118">
        <v>58321.49</v>
      </c>
    </row>
    <row r="86" spans="1:21">
      <c r="A86" s="141"/>
      <c r="B86" s="91" t="str">
        <f>L!B259</f>
        <v xml:space="preserve">2025 Mars </v>
      </c>
      <c r="C86" s="117">
        <f t="shared" si="62"/>
        <v>3047691.01</v>
      </c>
      <c r="D86" s="118">
        <f t="shared" si="63"/>
        <v>1710786.4899999998</v>
      </c>
      <c r="E86" s="118">
        <v>142367.26999999999</v>
      </c>
      <c r="F86" s="118">
        <v>463931.56</v>
      </c>
      <c r="G86" s="118">
        <v>19933.2</v>
      </c>
      <c r="H86" s="118">
        <v>54310.21</v>
      </c>
      <c r="I86" s="118">
        <v>1030244.25</v>
      </c>
      <c r="J86" s="119">
        <f t="shared" ref="J86" si="65">SUM(K86:O86)</f>
        <v>996438.34</v>
      </c>
      <c r="K86" s="118">
        <v>621062.36</v>
      </c>
      <c r="L86" s="118">
        <v>62727.88</v>
      </c>
      <c r="M86" s="118">
        <v>5750.74</v>
      </c>
      <c r="N86" s="118">
        <v>0</v>
      </c>
      <c r="O86" s="118">
        <v>306897.36</v>
      </c>
      <c r="P86" s="119">
        <f>SUM(Q86:U86)</f>
        <v>340466.18000000005</v>
      </c>
      <c r="Q86" s="118">
        <v>154048.75</v>
      </c>
      <c r="R86" s="118">
        <v>60317.73</v>
      </c>
      <c r="S86" s="118">
        <v>7231.72</v>
      </c>
      <c r="T86" s="118">
        <v>7867.98</v>
      </c>
      <c r="U86" s="118">
        <v>111000</v>
      </c>
    </row>
    <row r="87" spans="1:21">
      <c r="A87" s="141"/>
      <c r="B87" s="91" t="str">
        <f>L!B260</f>
        <v>2025 Prill</v>
      </c>
      <c r="C87" s="117">
        <f t="shared" si="62"/>
        <v>1987908.05</v>
      </c>
      <c r="D87" s="118">
        <f t="shared" si="63"/>
        <v>1093264.49</v>
      </c>
      <c r="E87" s="118">
        <v>148117.06</v>
      </c>
      <c r="F87" s="118">
        <v>102552.88</v>
      </c>
      <c r="G87" s="118">
        <v>23569.47</v>
      </c>
      <c r="H87" s="118">
        <v>79801.13</v>
      </c>
      <c r="I87" s="118">
        <v>739223.95</v>
      </c>
      <c r="J87" s="119">
        <f>SUM(K87:O87)</f>
        <v>677488.61</v>
      </c>
      <c r="K87" s="118">
        <v>627599.16</v>
      </c>
      <c r="L87" s="118">
        <v>43894.23</v>
      </c>
      <c r="M87" s="118">
        <v>5995.22</v>
      </c>
      <c r="N87" s="118"/>
      <c r="O87" s="118"/>
      <c r="P87" s="119">
        <f t="shared" ref="P87:P95" si="66">SUM(Q87:U87)</f>
        <v>217154.95</v>
      </c>
      <c r="Q87" s="118">
        <v>152561.70000000001</v>
      </c>
      <c r="R87" s="118">
        <v>29941.49</v>
      </c>
      <c r="S87" s="118">
        <v>6558.62</v>
      </c>
      <c r="T87" s="118">
        <v>28093.14</v>
      </c>
      <c r="U87" s="118"/>
    </row>
    <row r="88" spans="1:21">
      <c r="A88" s="141"/>
      <c r="B88" s="91" t="str">
        <f>L!B261</f>
        <v>2025 Maj</v>
      </c>
      <c r="C88" s="117"/>
      <c r="D88" s="118"/>
      <c r="E88" s="118"/>
      <c r="F88" s="118"/>
      <c r="G88" s="118"/>
      <c r="H88" s="118"/>
      <c r="I88" s="118"/>
      <c r="J88" s="119"/>
      <c r="K88" s="118"/>
      <c r="L88" s="118"/>
      <c r="M88" s="118"/>
      <c r="N88" s="118"/>
      <c r="O88" s="118"/>
      <c r="P88" s="119"/>
      <c r="Q88" s="118"/>
      <c r="R88" s="118"/>
      <c r="S88" s="118"/>
      <c r="T88" s="118"/>
      <c r="U88" s="118"/>
    </row>
    <row r="89" spans="1:21">
      <c r="A89" s="141"/>
      <c r="B89" s="91" t="str">
        <f>L!B262</f>
        <v>2025 Qershor</v>
      </c>
      <c r="C89" s="117">
        <f t="shared" si="62"/>
        <v>0</v>
      </c>
      <c r="D89" s="118">
        <f t="shared" si="63"/>
        <v>0</v>
      </c>
      <c r="E89" s="118"/>
      <c r="F89" s="118"/>
      <c r="G89" s="118"/>
      <c r="H89" s="118"/>
      <c r="I89" s="118"/>
      <c r="J89" s="119">
        <f>SUM(K89:O89)</f>
        <v>0</v>
      </c>
      <c r="K89" s="118"/>
      <c r="L89" s="118"/>
      <c r="M89" s="118"/>
      <c r="N89" s="118"/>
      <c r="O89" s="118"/>
      <c r="P89" s="119">
        <f t="shared" si="66"/>
        <v>0</v>
      </c>
      <c r="Q89" s="118"/>
      <c r="R89" s="118"/>
      <c r="S89" s="118"/>
      <c r="T89" s="118"/>
      <c r="U89" s="118"/>
    </row>
    <row r="90" spans="1:21">
      <c r="A90" s="141"/>
      <c r="B90" s="91" t="str">
        <f>L!B263</f>
        <v>2025 Korrik</v>
      </c>
      <c r="C90" s="117">
        <f t="shared" si="62"/>
        <v>0</v>
      </c>
      <c r="D90" s="118">
        <f t="shared" si="63"/>
        <v>0</v>
      </c>
      <c r="E90" s="118"/>
      <c r="F90" s="118"/>
      <c r="G90" s="118"/>
      <c r="H90" s="118"/>
      <c r="I90" s="118"/>
      <c r="J90" s="119">
        <f t="shared" ref="J90" si="67">SUM(K90:O90)</f>
        <v>0</v>
      </c>
      <c r="K90" s="118"/>
      <c r="L90" s="118"/>
      <c r="M90" s="118"/>
      <c r="N90" s="118"/>
      <c r="O90" s="118"/>
      <c r="P90" s="119">
        <f t="shared" si="66"/>
        <v>0</v>
      </c>
      <c r="Q90" s="118"/>
      <c r="R90" s="118"/>
      <c r="S90" s="118"/>
      <c r="T90" s="118"/>
      <c r="U90" s="118"/>
    </row>
    <row r="91" spans="1:21">
      <c r="A91" s="141"/>
      <c r="B91" s="91" t="str">
        <f>L!B264</f>
        <v>2025 Gusht</v>
      </c>
      <c r="C91" s="117">
        <f t="shared" si="62"/>
        <v>0</v>
      </c>
      <c r="D91" s="118">
        <f t="shared" si="63"/>
        <v>0</v>
      </c>
      <c r="E91" s="118"/>
      <c r="F91" s="118"/>
      <c r="G91" s="118"/>
      <c r="H91" s="118"/>
      <c r="I91" s="118"/>
      <c r="J91" s="119">
        <f>SUM(K91:O91)</f>
        <v>0</v>
      </c>
      <c r="K91" s="118"/>
      <c r="L91" s="118"/>
      <c r="M91" s="118"/>
      <c r="N91" s="118"/>
      <c r="O91" s="118"/>
      <c r="P91" s="119">
        <f t="shared" si="66"/>
        <v>0</v>
      </c>
      <c r="Q91" s="118"/>
      <c r="R91" s="118"/>
      <c r="S91" s="118"/>
      <c r="T91" s="118"/>
      <c r="U91" s="118"/>
    </row>
    <row r="92" spans="1:21">
      <c r="A92" s="141"/>
      <c r="B92" s="91" t="str">
        <f>L!B265</f>
        <v>2025 Shtator</v>
      </c>
      <c r="C92" s="117">
        <f t="shared" si="62"/>
        <v>0</v>
      </c>
      <c r="D92" s="118">
        <f t="shared" si="63"/>
        <v>0</v>
      </c>
      <c r="E92" s="118"/>
      <c r="F92" s="118"/>
      <c r="G92" s="118"/>
      <c r="H92" s="118"/>
      <c r="I92" s="118"/>
      <c r="J92" s="119">
        <f t="shared" ref="J92:J95" si="68">SUM(K92:O92)</f>
        <v>0</v>
      </c>
      <c r="K92" s="118"/>
      <c r="L92" s="118"/>
      <c r="M92" s="118"/>
      <c r="N92" s="118"/>
      <c r="O92" s="118"/>
      <c r="P92" s="119">
        <f t="shared" si="66"/>
        <v>0</v>
      </c>
      <c r="Q92" s="118"/>
      <c r="R92" s="118"/>
      <c r="S92" s="118"/>
      <c r="T92" s="118"/>
      <c r="U92" s="118"/>
    </row>
    <row r="93" spans="1:21">
      <c r="A93" s="141"/>
      <c r="B93" s="91" t="str">
        <f>L!B266</f>
        <v>2025 Tetor</v>
      </c>
      <c r="C93" s="117">
        <f t="shared" si="62"/>
        <v>0</v>
      </c>
      <c r="D93" s="118">
        <f t="shared" si="63"/>
        <v>0</v>
      </c>
      <c r="E93" s="118"/>
      <c r="F93" s="118"/>
      <c r="G93" s="118"/>
      <c r="H93" s="118"/>
      <c r="I93" s="118"/>
      <c r="J93" s="119">
        <f t="shared" si="68"/>
        <v>0</v>
      </c>
      <c r="K93" s="118"/>
      <c r="L93" s="118"/>
      <c r="M93" s="118"/>
      <c r="N93" s="118"/>
      <c r="O93" s="118"/>
      <c r="P93" s="119">
        <f t="shared" si="66"/>
        <v>0</v>
      </c>
      <c r="Q93" s="118"/>
      <c r="R93" s="118"/>
      <c r="S93" s="118"/>
      <c r="T93" s="118"/>
      <c r="U93" s="118"/>
    </row>
    <row r="94" spans="1:21">
      <c r="A94" s="141"/>
      <c r="B94" s="91" t="str">
        <f>L!B267</f>
        <v xml:space="preserve">2025 Nëntor </v>
      </c>
      <c r="C94" s="117">
        <f>D94+J94+P94</f>
        <v>0</v>
      </c>
      <c r="D94" s="118">
        <f t="shared" si="63"/>
        <v>0</v>
      </c>
      <c r="E94" s="118"/>
      <c r="F94" s="118"/>
      <c r="G94" s="118"/>
      <c r="H94" s="118"/>
      <c r="I94" s="118"/>
      <c r="J94" s="119">
        <f t="shared" si="68"/>
        <v>0</v>
      </c>
      <c r="K94" s="118"/>
      <c r="L94" s="118"/>
      <c r="M94" s="118"/>
      <c r="N94" s="118"/>
      <c r="O94" s="118"/>
      <c r="P94" s="119">
        <f t="shared" si="66"/>
        <v>0</v>
      </c>
      <c r="Q94" s="118"/>
      <c r="R94" s="118"/>
      <c r="S94" s="118"/>
      <c r="T94" s="118"/>
      <c r="U94" s="118"/>
    </row>
    <row r="95" spans="1:21">
      <c r="A95" s="141"/>
      <c r="B95" s="91" t="str">
        <f>L!B268</f>
        <v>2025 Dhjetor</v>
      </c>
      <c r="C95" s="117">
        <f t="shared" ref="C95" si="69">D95+J95+P95</f>
        <v>0</v>
      </c>
      <c r="D95" s="118">
        <f t="shared" si="63"/>
        <v>0</v>
      </c>
      <c r="E95" s="118"/>
      <c r="F95" s="118"/>
      <c r="G95" s="118"/>
      <c r="H95" s="118"/>
      <c r="I95" s="118"/>
      <c r="J95" s="117">
        <f t="shared" si="68"/>
        <v>0</v>
      </c>
      <c r="K95" s="118"/>
      <c r="L95" s="118"/>
      <c r="M95" s="118"/>
      <c r="N95" s="118"/>
      <c r="O95" s="118"/>
      <c r="P95" s="119">
        <f t="shared" si="66"/>
        <v>0</v>
      </c>
      <c r="Q95" s="118"/>
      <c r="R95" s="118"/>
      <c r="S95" s="118"/>
      <c r="T95" s="118"/>
      <c r="U95" s="118"/>
    </row>
    <row r="96" spans="1:21">
      <c r="A96" s="115"/>
      <c r="B96" s="91" t="str">
        <f>L!B269</f>
        <v>Gjithsej 2025</v>
      </c>
      <c r="C96" s="117">
        <f>SUM(C84:C95)</f>
        <v>9679153.9299999997</v>
      </c>
      <c r="D96" s="117">
        <f>SUM(D84:D95)</f>
        <v>5200033.63</v>
      </c>
      <c r="E96" s="117">
        <f t="shared" ref="E96:N96" si="70">SUM(E84:E95)</f>
        <v>588577.05000000005</v>
      </c>
      <c r="F96" s="117">
        <f t="shared" si="70"/>
        <v>1062279.8500000001</v>
      </c>
      <c r="G96" s="117">
        <f t="shared" si="70"/>
        <v>85500</v>
      </c>
      <c r="H96" s="117">
        <f t="shared" si="70"/>
        <v>215356.92</v>
      </c>
      <c r="I96" s="117">
        <f t="shared" si="70"/>
        <v>3248319.8100000005</v>
      </c>
      <c r="J96" s="117">
        <f t="shared" si="70"/>
        <v>3389802.9699999997</v>
      </c>
      <c r="K96" s="117">
        <f t="shared" si="70"/>
        <v>2503946.6800000002</v>
      </c>
      <c r="L96" s="117">
        <f t="shared" si="70"/>
        <v>212426.76</v>
      </c>
      <c r="M96" s="117">
        <f t="shared" si="70"/>
        <v>19520.87</v>
      </c>
      <c r="N96" s="117">
        <f t="shared" si="70"/>
        <v>0</v>
      </c>
      <c r="O96" s="117">
        <f>SUM(O84:O95)</f>
        <v>653908.65999999992</v>
      </c>
      <c r="P96" s="117">
        <f t="shared" ref="P96:U96" si="71">SUM(P84:P95)</f>
        <v>1089317.33</v>
      </c>
      <c r="Q96" s="117">
        <f t="shared" si="71"/>
        <v>615569.65</v>
      </c>
      <c r="R96" s="117">
        <f t="shared" si="71"/>
        <v>240233.35</v>
      </c>
      <c r="S96" s="117">
        <f t="shared" si="71"/>
        <v>21231.72</v>
      </c>
      <c r="T96" s="117">
        <f t="shared" si="71"/>
        <v>42961.119999999995</v>
      </c>
      <c r="U96" s="117">
        <f t="shared" si="71"/>
        <v>169321.49</v>
      </c>
    </row>
  </sheetData>
  <sheetProtection deleteColumns="0" deleteRows="0" selectLockedCells="1" pivotTables="0" selectUnlockedCells="1"/>
  <mergeCells count="12">
    <mergeCell ref="A84:A95"/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 P70 J70 C70:D70 C83:D83 J83 P8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J94"/>
  <sheetViews>
    <sheetView zoomScale="60" zoomScaleNormal="60" zoomScaleSheetLayoutView="70" workbookViewId="0">
      <pane xSplit="2" ySplit="3" topLeftCell="C64" activePane="bottomRight" state="frozen"/>
      <selection pane="topRight" activeCell="C1" sqref="C1"/>
      <selection pane="bottomLeft" activeCell="A9" sqref="A9"/>
      <selection pane="bottomRight" activeCell="N73" sqref="N73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5" width="17" style="1" customWidth="1"/>
    <col min="16" max="16" width="14.7109375" style="3" customWidth="1"/>
    <col min="17" max="17" width="22.28515625" style="72" bestFit="1" customWidth="1"/>
    <col min="18" max="18" width="10.85546875" style="1" bestFit="1" customWidth="1"/>
    <col min="19" max="16384" width="9.140625" style="1"/>
  </cols>
  <sheetData>
    <row r="1" spans="1:17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09"/>
      <c r="P1" s="111"/>
    </row>
    <row r="2" spans="1:17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O2" s="9"/>
      <c r="Q2" s="72"/>
    </row>
    <row r="3" spans="1:17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951</v>
      </c>
      <c r="O3" s="103" t="s">
        <v>876</v>
      </c>
      <c r="P3" s="94" t="str">
        <f>IF(L!$A$1=1,L!P35,IF(L!$A$1=2,L!P36,L!P37))</f>
        <v>Gjobat e gjykatave</v>
      </c>
      <c r="Q3" s="94" t="str">
        <f>IF(L!$A$1=1,L!Q35,IF(L!$A$1=2,L!P36,L!P37))</f>
        <v>Gjobat e trafikut</v>
      </c>
    </row>
    <row r="4" spans="1:17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SUM(D4:Q4)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38"/>
      <c r="P4" s="122">
        <v>1870</v>
      </c>
      <c r="Q4" s="122">
        <v>10566</v>
      </c>
    </row>
    <row r="5" spans="1:17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SUM(D5:Q5)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38"/>
      <c r="P5" s="122">
        <v>1342.7</v>
      </c>
      <c r="Q5" s="122">
        <v>13285</v>
      </c>
    </row>
    <row r="6" spans="1:17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38"/>
      <c r="P6" s="122">
        <v>1797.3</v>
      </c>
      <c r="Q6" s="122">
        <v>10115</v>
      </c>
    </row>
    <row r="7" spans="1:17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38"/>
      <c r="P7" s="122">
        <v>1915</v>
      </c>
      <c r="Q7" s="122">
        <v>13920</v>
      </c>
    </row>
    <row r="8" spans="1:17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38"/>
      <c r="P8" s="122">
        <v>3195</v>
      </c>
      <c r="Q8" s="122">
        <v>13956</v>
      </c>
    </row>
    <row r="9" spans="1:17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38"/>
      <c r="P9" s="122">
        <v>730</v>
      </c>
      <c r="Q9" s="122">
        <v>10736</v>
      </c>
    </row>
    <row r="10" spans="1:17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38"/>
      <c r="P10" s="122">
        <v>2555</v>
      </c>
      <c r="Q10" s="122">
        <v>17625</v>
      </c>
    </row>
    <row r="11" spans="1:17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38"/>
      <c r="P11" s="122">
        <v>1540</v>
      </c>
      <c r="Q11" s="122">
        <v>22063</v>
      </c>
    </row>
    <row r="12" spans="1:17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38"/>
      <c r="P12" s="122">
        <v>1070</v>
      </c>
      <c r="Q12" s="122">
        <v>16845</v>
      </c>
    </row>
    <row r="13" spans="1:17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38"/>
      <c r="P13" s="122">
        <v>1965</v>
      </c>
      <c r="Q13" s="122">
        <v>18901</v>
      </c>
    </row>
    <row r="14" spans="1:17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38"/>
      <c r="P14" s="122">
        <v>295</v>
      </c>
      <c r="Q14" s="122">
        <v>16286</v>
      </c>
    </row>
    <row r="15" spans="1:17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38"/>
      <c r="P15" s="122">
        <v>479</v>
      </c>
      <c r="Q15" s="122">
        <v>21890.5</v>
      </c>
    </row>
    <row r="16" spans="1:17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Q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/>
      <c r="P16" s="123">
        <f t="shared" si="1"/>
        <v>18754</v>
      </c>
      <c r="Q16" s="123">
        <f t="shared" si="1"/>
        <v>186188.5</v>
      </c>
    </row>
    <row r="17" spans="1:18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SUM(D17:Q17)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38"/>
      <c r="P17" s="122">
        <v>20</v>
      </c>
      <c r="Q17" s="122">
        <v>20595</v>
      </c>
    </row>
    <row r="18" spans="1:18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SUM(D18:Q18)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38"/>
      <c r="P18" s="122">
        <v>40</v>
      </c>
      <c r="Q18" s="122">
        <v>18945</v>
      </c>
    </row>
    <row r="19" spans="1:18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38"/>
      <c r="P19" s="122">
        <v>280</v>
      </c>
      <c r="Q19" s="122">
        <v>12216</v>
      </c>
    </row>
    <row r="20" spans="1:18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38"/>
      <c r="P20" s="122">
        <v>0</v>
      </c>
      <c r="Q20" s="122">
        <v>1610</v>
      </c>
    </row>
    <row r="21" spans="1:18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38"/>
      <c r="P21" s="122">
        <v>0</v>
      </c>
      <c r="Q21" s="122">
        <v>5465</v>
      </c>
    </row>
    <row r="22" spans="1:18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38"/>
      <c r="P22" s="122">
        <v>270</v>
      </c>
      <c r="Q22" s="122">
        <v>14405</v>
      </c>
    </row>
    <row r="23" spans="1:18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38"/>
      <c r="P23" s="122">
        <v>140</v>
      </c>
      <c r="Q23" s="122">
        <v>20510</v>
      </c>
    </row>
    <row r="24" spans="1:18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38"/>
      <c r="P24" s="122">
        <v>90</v>
      </c>
      <c r="Q24" s="122">
        <v>21697.5</v>
      </c>
    </row>
    <row r="25" spans="1:18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38"/>
      <c r="P25" s="122">
        <v>831</v>
      </c>
      <c r="Q25" s="122">
        <v>24864.5</v>
      </c>
    </row>
    <row r="26" spans="1:18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38"/>
      <c r="P26" s="122">
        <v>941.1</v>
      </c>
      <c r="Q26" s="122">
        <v>22627.5</v>
      </c>
    </row>
    <row r="27" spans="1:18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38"/>
      <c r="P27" s="122">
        <v>1100</v>
      </c>
      <c r="Q27" s="122">
        <v>22044</v>
      </c>
    </row>
    <row r="28" spans="1:18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38"/>
      <c r="P28" s="122">
        <v>1650</v>
      </c>
      <c r="Q28" s="122">
        <v>22386</v>
      </c>
    </row>
    <row r="29" spans="1:18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Q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/>
      <c r="P29" s="123">
        <f t="shared" si="3"/>
        <v>5362.1</v>
      </c>
      <c r="Q29" s="123">
        <f t="shared" si="3"/>
        <v>207365.5</v>
      </c>
      <c r="R29" s="113"/>
    </row>
    <row r="30" spans="1:18" s="3" customFormat="1" ht="18.75" hidden="1" customHeight="1">
      <c r="A30" s="147">
        <v>2021</v>
      </c>
      <c r="B30" s="97" t="str">
        <f>IF(L!$A$1=1,L!B205,IF(L!$A$1=2,L!C205,L!D205))</f>
        <v>2021 Janar</v>
      </c>
      <c r="C30" s="116">
        <f>SUM(D30:Q30)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/>
      <c r="P30" s="125">
        <v>1401.1</v>
      </c>
      <c r="Q30" s="126">
        <v>20025</v>
      </c>
    </row>
    <row r="31" spans="1:18" s="3" customFormat="1" ht="18.75" hidden="1" customHeight="1">
      <c r="A31" s="148"/>
      <c r="B31" s="97" t="str">
        <f>IF(L!$A$1=1,L!B206,IF(L!$A$1=2,L!C206,L!D206))</f>
        <v>2021 Shkurt</v>
      </c>
      <c r="C31" s="116">
        <f>SUM(D31:Q31)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39"/>
      <c r="O31" s="125"/>
      <c r="P31" s="124">
        <v>3040</v>
      </c>
      <c r="Q31" s="127">
        <v>20626</v>
      </c>
    </row>
    <row r="32" spans="1:18" s="3" customFormat="1" ht="18.75" hidden="1" customHeight="1">
      <c r="A32" s="148"/>
      <c r="B32" s="97" t="str">
        <f>IF(L!$A$1=1,L!B207,IF(L!$A$1=2,L!C207,L!D207))</f>
        <v xml:space="preserve">2021 Mars </v>
      </c>
      <c r="C32" s="116">
        <f t="shared" ref="C32:C41" si="4">SUM(D32:Q32)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/>
      <c r="P32" s="124">
        <v>2370</v>
      </c>
      <c r="Q32" s="127">
        <v>29333</v>
      </c>
    </row>
    <row r="33" spans="1:218" s="136" customFormat="1" ht="18.75" hidden="1" customHeight="1">
      <c r="A33" s="148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/>
      <c r="P33" s="134">
        <v>1060</v>
      </c>
      <c r="Q33" s="135">
        <v>0</v>
      </c>
      <c r="R33" s="150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51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  <c r="HJ33" s="137"/>
    </row>
    <row r="34" spans="1:218" s="3" customFormat="1" ht="18.75" hidden="1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/>
      <c r="P34" s="124">
        <v>2400</v>
      </c>
      <c r="Q34" s="127">
        <v>0</v>
      </c>
    </row>
    <row r="35" spans="1:218" s="3" customFormat="1" ht="18.75" hidden="1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/>
      <c r="P35" s="124">
        <v>2150</v>
      </c>
      <c r="Q35" s="127">
        <v>58353.5</v>
      </c>
    </row>
    <row r="36" spans="1:218" s="3" customFormat="1" ht="18.75" hidden="1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/>
      <c r="P36" s="124">
        <v>1805</v>
      </c>
      <c r="Q36" s="127">
        <v>0</v>
      </c>
    </row>
    <row r="37" spans="1:218" s="3" customFormat="1" ht="18.75" hidden="1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/>
      <c r="P37" s="124">
        <v>2390</v>
      </c>
      <c r="Q37" s="127">
        <v>0</v>
      </c>
    </row>
    <row r="38" spans="1:218" s="3" customFormat="1" ht="18.75" hidden="1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/>
      <c r="P38" s="124">
        <v>2050</v>
      </c>
      <c r="Q38" s="127">
        <v>94540</v>
      </c>
    </row>
    <row r="39" spans="1:218" s="3" customFormat="1" ht="18.75" hidden="1" customHeight="1">
      <c r="A39" s="148"/>
      <c r="B39" s="97" t="str">
        <f>IF(L!$A$1=1,L!B214,IF(L!$A$1=2,L!C214,L!D214))</f>
        <v>2021 Tetor</v>
      </c>
      <c r="C39" s="116">
        <f>SUM(D39:Q39)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/>
      <c r="P39" s="124">
        <v>0</v>
      </c>
      <c r="Q39" s="127"/>
    </row>
    <row r="40" spans="1:218" s="3" customFormat="1" ht="18.75" hidden="1" customHeight="1">
      <c r="A40" s="148"/>
      <c r="B40" s="97" t="str">
        <f>IF(L!$A$1=1,L!B215,IF(L!$A$1=2,L!C215,L!D215))</f>
        <v xml:space="preserve">2021 Nëntor </v>
      </c>
      <c r="C40" s="116">
        <f>SUM(D40:Q40)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4"/>
      <c r="Q40" s="127"/>
    </row>
    <row r="41" spans="1:218" s="3" customFormat="1" ht="18.75" hidden="1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4"/>
      <c r="Q41" s="127"/>
    </row>
    <row r="42" spans="1:218" s="3" customFormat="1" ht="18.75" hidden="1" customHeight="1">
      <c r="A42" s="149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Q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/>
      <c r="P42" s="130">
        <f t="shared" si="5"/>
        <v>18666.099999999999</v>
      </c>
      <c r="Q42" s="130">
        <f t="shared" si="5"/>
        <v>222877.5</v>
      </c>
    </row>
    <row r="43" spans="1:218" s="3" customFormat="1" ht="18.75" customHeight="1">
      <c r="A43" s="147">
        <v>2022</v>
      </c>
      <c r="B43" s="97" t="str">
        <f>IF(L!$A$1=1,L!B218,IF(L!$A$1=2,L!C218,L!D218))</f>
        <v>2022 Janar</v>
      </c>
      <c r="C43" s="116">
        <f>SUM(D43:Q43)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4"/>
      <c r="O43" s="125">
        <v>0</v>
      </c>
      <c r="P43" s="125">
        <v>8740</v>
      </c>
      <c r="Q43" s="126">
        <v>26449.5</v>
      </c>
    </row>
    <row r="44" spans="1:218" s="3" customFormat="1" ht="18.75" customHeight="1">
      <c r="A44" s="148"/>
      <c r="B44" s="97" t="str">
        <f>IF(L!$A$1=1,L!B219,IF(L!$A$1=2,L!C219,L!D219))</f>
        <v>2022 Shkurt</v>
      </c>
      <c r="C44" s="116">
        <f t="shared" ref="C44:C53" si="6">SUM(D44:Q44)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/>
      <c r="O44" s="124">
        <v>19.5</v>
      </c>
      <c r="P44" s="124">
        <v>4360</v>
      </c>
      <c r="Q44" s="127">
        <v>26237</v>
      </c>
    </row>
    <row r="45" spans="1:218" s="3" customFormat="1" ht="18.75" customHeight="1">
      <c r="A45" s="148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/>
      <c r="O45" s="124">
        <v>24.9</v>
      </c>
      <c r="P45" s="124">
        <v>1600</v>
      </c>
      <c r="Q45" s="127">
        <v>29404.5</v>
      </c>
    </row>
    <row r="46" spans="1:218" s="3" customFormat="1" ht="18.75" customHeight="1">
      <c r="A46" s="148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/>
      <c r="O46" s="124">
        <v>0</v>
      </c>
      <c r="P46" s="124">
        <v>2435</v>
      </c>
      <c r="Q46" s="127">
        <v>26370</v>
      </c>
    </row>
    <row r="47" spans="1:218" s="3" customFormat="1" ht="18.75" customHeight="1">
      <c r="A47" s="148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/>
      <c r="O47" s="124">
        <v>6.6</v>
      </c>
      <c r="P47" s="124">
        <v>4400</v>
      </c>
      <c r="Q47" s="127">
        <v>19405</v>
      </c>
    </row>
    <row r="48" spans="1:218" s="3" customFormat="1" ht="18.75" customHeight="1">
      <c r="A48" s="148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/>
      <c r="O48" s="124">
        <v>0</v>
      </c>
      <c r="P48" s="124">
        <v>1751.33</v>
      </c>
      <c r="Q48" s="127">
        <v>20641</v>
      </c>
    </row>
    <row r="49" spans="1:17" s="3" customFormat="1" ht="18.75" customHeight="1">
      <c r="A49" s="148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/>
      <c r="O49" s="124">
        <v>0</v>
      </c>
      <c r="P49" s="124">
        <v>1901.33</v>
      </c>
      <c r="Q49" s="127">
        <v>20325</v>
      </c>
    </row>
    <row r="50" spans="1:17" s="3" customFormat="1" ht="18.75" customHeight="1">
      <c r="A50" s="148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/>
      <c r="O50" s="124">
        <v>23.1</v>
      </c>
      <c r="P50" s="124">
        <v>2671.33</v>
      </c>
      <c r="Q50" s="127">
        <v>31225</v>
      </c>
    </row>
    <row r="51" spans="1:17" s="3" customFormat="1" ht="18.75" customHeight="1">
      <c r="A51" s="148"/>
      <c r="B51" s="97" t="str">
        <f>IF(L!$A$1=1,L!B226,IF(L!$A$1=2,L!C226,L!D226))</f>
        <v>2022 Shtator</v>
      </c>
      <c r="C51" s="116">
        <f>SUM(D51:Q51)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/>
      <c r="O51" s="124">
        <v>0</v>
      </c>
      <c r="P51" s="124">
        <v>6510</v>
      </c>
      <c r="Q51" s="127">
        <v>23060</v>
      </c>
    </row>
    <row r="52" spans="1:17" s="3" customFormat="1" ht="18.75" customHeight="1">
      <c r="A52" s="148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4"/>
      <c r="Q52" s="127"/>
    </row>
    <row r="53" spans="1:17" s="3" customFormat="1" ht="18.75" customHeight="1">
      <c r="A53" s="148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4"/>
      <c r="Q53" s="127"/>
    </row>
    <row r="54" spans="1:17" s="3" customFormat="1" ht="18.75" customHeight="1">
      <c r="A54" s="148"/>
      <c r="B54" s="97" t="str">
        <f>IF(L!$A$1=1,L!B229,IF(L!$A$1=2,L!C229,L!D229))</f>
        <v>2022 Dhjetor</v>
      </c>
      <c r="C54" s="116">
        <f>SUM(D54:Q54)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4"/>
      <c r="Q54" s="127"/>
    </row>
    <row r="55" spans="1:17" s="3" customFormat="1" ht="18.75" customHeight="1">
      <c r="A55" s="149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Q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/>
      <c r="O55" s="130">
        <f t="shared" si="7"/>
        <v>74.099999999999994</v>
      </c>
      <c r="P55" s="130">
        <f t="shared" si="7"/>
        <v>34368.990000000005</v>
      </c>
      <c r="Q55" s="130">
        <f t="shared" si="7"/>
        <v>223117</v>
      </c>
    </row>
    <row r="56" spans="1:17" s="3" customFormat="1" ht="18.75" customHeight="1">
      <c r="A56" s="147">
        <v>2023</v>
      </c>
      <c r="B56" s="97" t="str">
        <f>IF(L!$A$1=1,L!B231,IF(L!$A$1=2,L!C231,L!D231))</f>
        <v>2023 Janar</v>
      </c>
      <c r="C56" s="116">
        <f>SUM(D56:Q56)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4"/>
      <c r="O56" s="125">
        <v>0</v>
      </c>
      <c r="P56" s="125">
        <v>2483.33</v>
      </c>
      <c r="Q56" s="126">
        <v>18680</v>
      </c>
    </row>
    <row r="57" spans="1:17" s="3" customFormat="1" ht="18.75" customHeight="1">
      <c r="A57" s="148"/>
      <c r="B57" s="97" t="str">
        <f>IF(L!$A$1=1,L!B232,IF(L!$A$1=2,L!C232,L!D232))</f>
        <v>2023 Shkurt</v>
      </c>
      <c r="C57" s="116">
        <f t="shared" ref="C57:C63" si="8">SUM(D57:Q57)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/>
      <c r="O57" s="124">
        <v>0</v>
      </c>
      <c r="P57" s="124">
        <v>1761</v>
      </c>
      <c r="Q57" s="127">
        <v>19310</v>
      </c>
    </row>
    <row r="58" spans="1:17" s="3" customFormat="1" ht="18.75" customHeight="1">
      <c r="A58" s="148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/>
      <c r="O58" s="124">
        <v>0</v>
      </c>
      <c r="P58" s="124">
        <v>3300</v>
      </c>
      <c r="Q58" s="127">
        <v>24695</v>
      </c>
    </row>
    <row r="59" spans="1:17" s="3" customFormat="1" ht="18.75" customHeight="1">
      <c r="A59" s="148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/>
      <c r="O59" s="124">
        <v>0</v>
      </c>
      <c r="P59" s="124">
        <v>1570</v>
      </c>
      <c r="Q59" s="127">
        <v>18885</v>
      </c>
    </row>
    <row r="60" spans="1:17" s="3" customFormat="1" ht="18.75" customHeight="1">
      <c r="A60" s="148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O60" s="124">
        <v>30</v>
      </c>
      <c r="P60" s="124">
        <v>1101</v>
      </c>
      <c r="Q60" s="127">
        <v>22045</v>
      </c>
    </row>
    <row r="61" spans="1:17" s="3" customFormat="1" ht="18.75" customHeight="1">
      <c r="A61" s="148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/>
      <c r="O61" s="124">
        <v>30</v>
      </c>
      <c r="P61" s="124">
        <v>1120</v>
      </c>
      <c r="Q61" s="127">
        <v>21080</v>
      </c>
    </row>
    <row r="62" spans="1:17" s="3" customFormat="1" ht="18.75" customHeight="1">
      <c r="A62" s="148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/>
      <c r="O62" s="124">
        <v>30</v>
      </c>
      <c r="P62" s="124">
        <v>2150</v>
      </c>
      <c r="Q62" s="127">
        <v>22640</v>
      </c>
    </row>
    <row r="63" spans="1:17" s="3" customFormat="1" ht="18.75" customHeight="1">
      <c r="A63" s="148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/>
      <c r="O63" s="124">
        <v>30</v>
      </c>
      <c r="P63" s="124">
        <v>1121</v>
      </c>
      <c r="Q63" s="127">
        <v>23675</v>
      </c>
    </row>
    <row r="64" spans="1:17" s="3" customFormat="1" ht="18.75" customHeight="1">
      <c r="A64" s="148"/>
      <c r="B64" s="97" t="str">
        <f>IF(L!$A$1=1,L!B239,IF(L!$A$1=2,L!C239,L!D239))</f>
        <v>2023 Shtator</v>
      </c>
      <c r="C64" s="116">
        <f>SUM(D64:Q64)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/>
      <c r="O64" s="124">
        <v>201.08</v>
      </c>
      <c r="P64" s="124">
        <v>1366.66</v>
      </c>
      <c r="Q64" s="127">
        <v>16611</v>
      </c>
    </row>
    <row r="65" spans="1:17" s="3" customFormat="1" ht="18.75" customHeight="1">
      <c r="A65" s="148"/>
      <c r="B65" s="97" t="str">
        <f>IF(L!$A$1=1,L!B240,IF(L!$A$1=2,L!C240,L!D240))</f>
        <v>2023 Tetor</v>
      </c>
      <c r="C65" s="116">
        <f t="shared" ref="C65:C67" si="9">SUM(D65:Q65)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/>
      <c r="O65" s="124">
        <v>0</v>
      </c>
      <c r="P65" s="124">
        <v>0</v>
      </c>
      <c r="Q65" s="127">
        <v>0</v>
      </c>
    </row>
    <row r="66" spans="1:17" s="3" customFormat="1" ht="18.75" customHeight="1">
      <c r="A66" s="148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/>
      <c r="O66" s="124">
        <v>0</v>
      </c>
      <c r="P66" s="124">
        <v>0</v>
      </c>
      <c r="Q66" s="127">
        <v>0</v>
      </c>
    </row>
    <row r="67" spans="1:17" s="3" customFormat="1" ht="18.75" customHeight="1">
      <c r="A67" s="148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/>
      <c r="O67" s="124">
        <v>0</v>
      </c>
      <c r="P67" s="124">
        <v>0</v>
      </c>
      <c r="Q67" s="127">
        <v>0</v>
      </c>
    </row>
    <row r="68" spans="1:17" s="3" customFormat="1" ht="18.75" customHeight="1">
      <c r="A68" s="149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Q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/>
      <c r="O68" s="130">
        <f t="shared" si="10"/>
        <v>321.08000000000004</v>
      </c>
      <c r="P68" s="130">
        <f t="shared" si="10"/>
        <v>15972.99</v>
      </c>
      <c r="Q68" s="130">
        <f t="shared" si="10"/>
        <v>187621</v>
      </c>
    </row>
    <row r="69" spans="1:17" s="3" customFormat="1" ht="18.75" customHeight="1">
      <c r="A69" s="147">
        <v>2024</v>
      </c>
      <c r="B69" s="97" t="str">
        <f>IF(L!$A$1=1,L!B244,IF(L!$A$1=2,L!C244,L!D244))</f>
        <v>2024 Janar</v>
      </c>
      <c r="C69" s="116">
        <f>SUM(D69:Q69)</f>
        <v>127634.88999999998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4"/>
      <c r="O69" s="125">
        <v>0</v>
      </c>
      <c r="P69" s="125">
        <v>2382</v>
      </c>
      <c r="Q69" s="126">
        <v>16295</v>
      </c>
    </row>
    <row r="70" spans="1:17" s="3" customFormat="1" ht="18.75" customHeight="1">
      <c r="A70" s="148"/>
      <c r="B70" s="97" t="str">
        <f>IF(L!$A$1=1,L!B245,IF(L!$A$1=2,L!C245,L!D245))</f>
        <v>2024 Shkurt</v>
      </c>
      <c r="C70" s="116">
        <f t="shared" ref="C70:C76" si="11">SUM(D70:Q70)</f>
        <v>103620.68000000001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/>
      <c r="O70" s="124">
        <v>21.6</v>
      </c>
      <c r="P70" s="124">
        <v>4098.66</v>
      </c>
      <c r="Q70" s="127">
        <v>14940</v>
      </c>
    </row>
    <row r="71" spans="1:17" s="3" customFormat="1" ht="18.75" customHeight="1">
      <c r="A71" s="148"/>
      <c r="B71" s="97" t="str">
        <f>IF(L!$A$1=1,L!B246,IF(L!$A$1=2,L!C246,L!D246))</f>
        <v xml:space="preserve">2024 Mars </v>
      </c>
      <c r="C71" s="116">
        <f t="shared" si="11"/>
        <v>199864.02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/>
      <c r="O71" s="124">
        <v>5.4</v>
      </c>
      <c r="P71" s="124">
        <v>944.33</v>
      </c>
      <c r="Q71" s="127">
        <v>14310</v>
      </c>
    </row>
    <row r="72" spans="1:17" s="3" customFormat="1" ht="18.75" customHeight="1">
      <c r="A72" s="148"/>
      <c r="B72" s="97" t="str">
        <f>IF(L!$A$1=1,L!B247,IF(L!$A$1=2,L!C247,L!D247))</f>
        <v>2024 Prill</v>
      </c>
      <c r="C72" s="116">
        <f t="shared" si="11"/>
        <v>302568.51</v>
      </c>
      <c r="D72" s="124">
        <v>193106.01</v>
      </c>
      <c r="E72" s="124">
        <v>9255</v>
      </c>
      <c r="F72" s="124">
        <v>5917</v>
      </c>
      <c r="G72" s="124">
        <v>838.62</v>
      </c>
      <c r="H72" s="124">
        <v>111.75</v>
      </c>
      <c r="I72" s="124"/>
      <c r="J72" s="124">
        <v>6764</v>
      </c>
      <c r="K72" s="124">
        <v>3870</v>
      </c>
      <c r="L72" s="124">
        <v>48156.800000000003</v>
      </c>
      <c r="M72" s="124">
        <v>0</v>
      </c>
      <c r="N72" s="124"/>
      <c r="O72" s="124">
        <v>0</v>
      </c>
      <c r="P72" s="124">
        <v>1529.33</v>
      </c>
      <c r="Q72" s="127">
        <v>33020</v>
      </c>
    </row>
    <row r="73" spans="1:17" s="3" customFormat="1" ht="18.75" customHeight="1">
      <c r="A73" s="148"/>
      <c r="B73" s="97" t="str">
        <f>IF(L!$A$1=1,L!B248,IF(L!$A$1=2,L!C248,L!D248))</f>
        <v>2024 Maj</v>
      </c>
      <c r="C73" s="116">
        <f t="shared" si="11"/>
        <v>174023.7</v>
      </c>
      <c r="D73" s="124">
        <v>82303.149999999994</v>
      </c>
      <c r="E73" s="124">
        <v>8955</v>
      </c>
      <c r="F73" s="124">
        <v>5660</v>
      </c>
      <c r="G73" s="124">
        <v>349</v>
      </c>
      <c r="H73" s="124">
        <v>1984.35</v>
      </c>
      <c r="I73" s="124">
        <v>0</v>
      </c>
      <c r="J73" s="124">
        <v>5591.5</v>
      </c>
      <c r="K73" s="124">
        <v>3840</v>
      </c>
      <c r="L73" s="124">
        <v>32588.7</v>
      </c>
      <c r="M73" s="124">
        <v>0</v>
      </c>
      <c r="N73" s="124"/>
      <c r="O73" s="124">
        <v>0</v>
      </c>
      <c r="P73" s="124">
        <v>2731</v>
      </c>
      <c r="Q73" s="127">
        <v>30021</v>
      </c>
    </row>
    <row r="74" spans="1:17" s="3" customFormat="1" ht="18.75" customHeight="1">
      <c r="A74" s="148"/>
      <c r="B74" s="97" t="str">
        <f>IF(L!$A$1=1,L!B249,IF(L!$A$1=2,L!C249,L!D249))</f>
        <v>2024 Qershor</v>
      </c>
      <c r="C74" s="116">
        <f t="shared" si="11"/>
        <v>131772.68</v>
      </c>
      <c r="D74" s="124">
        <v>41164.639999999999</v>
      </c>
      <c r="E74" s="124">
        <v>8585</v>
      </c>
      <c r="F74" s="124">
        <v>5000</v>
      </c>
      <c r="G74" s="124">
        <v>104.75</v>
      </c>
      <c r="H74" s="124">
        <v>1428.21</v>
      </c>
      <c r="I74" s="124">
        <v>11518.35</v>
      </c>
      <c r="J74" s="124">
        <v>3622</v>
      </c>
      <c r="K74" s="124">
        <v>3511</v>
      </c>
      <c r="L74" s="124">
        <v>31468.07</v>
      </c>
      <c r="M74" s="124">
        <v>0</v>
      </c>
      <c r="N74" s="124"/>
      <c r="O74" s="124">
        <v>0</v>
      </c>
      <c r="P74" s="124">
        <v>3929.66</v>
      </c>
      <c r="Q74" s="127">
        <v>21441</v>
      </c>
    </row>
    <row r="75" spans="1:17" s="3" customFormat="1" ht="18.75" customHeight="1">
      <c r="A75" s="148"/>
      <c r="B75" s="97" t="str">
        <f>IF(L!$A$1=1,L!B250,IF(L!$A$1=2,L!C250,L!D250))</f>
        <v>2024 Korrik</v>
      </c>
      <c r="C75" s="116">
        <f t="shared" si="11"/>
        <v>172655.11000000002</v>
      </c>
      <c r="D75" s="124">
        <v>55291.88</v>
      </c>
      <c r="E75" s="124">
        <v>12395</v>
      </c>
      <c r="F75" s="124">
        <v>5710</v>
      </c>
      <c r="G75" s="124">
        <v>530</v>
      </c>
      <c r="H75" s="124">
        <v>399.85</v>
      </c>
      <c r="I75" s="124">
        <v>7745.7</v>
      </c>
      <c r="J75" s="124">
        <v>5370</v>
      </c>
      <c r="K75" s="124">
        <v>2070</v>
      </c>
      <c r="L75" s="124">
        <v>43455.18</v>
      </c>
      <c r="M75" s="124">
        <v>0</v>
      </c>
      <c r="N75" s="124"/>
      <c r="O75" s="124">
        <v>0</v>
      </c>
      <c r="P75" s="124">
        <v>2936</v>
      </c>
      <c r="Q75" s="127">
        <v>36751.5</v>
      </c>
    </row>
    <row r="76" spans="1:17" s="3" customFormat="1" ht="18.75" customHeight="1">
      <c r="A76" s="148"/>
      <c r="B76" s="97" t="str">
        <f>IF(L!$A$1=1,L!B251,IF(L!$A$1=2,L!C251,L!D251))</f>
        <v>2024 Gusht</v>
      </c>
      <c r="C76" s="116">
        <f t="shared" si="11"/>
        <v>224548.97</v>
      </c>
      <c r="D76" s="124">
        <v>103793.54</v>
      </c>
      <c r="E76" s="124">
        <v>12635</v>
      </c>
      <c r="F76" s="124">
        <v>9974</v>
      </c>
      <c r="G76" s="124">
        <v>104</v>
      </c>
      <c r="H76" s="124">
        <v>1296</v>
      </c>
      <c r="I76" s="124">
        <v>2211.0500000000002</v>
      </c>
      <c r="J76" s="124">
        <v>9032.5</v>
      </c>
      <c r="K76" s="124">
        <v>0</v>
      </c>
      <c r="L76" s="124">
        <v>45677.88</v>
      </c>
      <c r="M76" s="124">
        <v>0</v>
      </c>
      <c r="N76" s="124"/>
      <c r="O76" s="124">
        <v>0</v>
      </c>
      <c r="P76" s="124">
        <v>1600</v>
      </c>
      <c r="Q76" s="127">
        <v>38225</v>
      </c>
    </row>
    <row r="77" spans="1:17" s="3" customFormat="1" ht="18.75" customHeight="1">
      <c r="A77" s="148"/>
      <c r="B77" s="97" t="str">
        <f>IF(L!$A$1=1,L!B252,IF(L!$A$1=2,L!C252,L!D252))</f>
        <v>2024 Shtator</v>
      </c>
      <c r="C77" s="116">
        <f>SUM(D77:Q77)</f>
        <v>166950.38999999998</v>
      </c>
      <c r="D77" s="124">
        <v>80853.97</v>
      </c>
      <c r="E77" s="124">
        <v>10355</v>
      </c>
      <c r="F77" s="124">
        <v>6315</v>
      </c>
      <c r="G77" s="124">
        <v>910.45</v>
      </c>
      <c r="H77" s="124">
        <v>192</v>
      </c>
      <c r="I77" s="124">
        <v>174.4</v>
      </c>
      <c r="J77" s="124">
        <v>6664.5</v>
      </c>
      <c r="K77" s="124">
        <v>4050</v>
      </c>
      <c r="L77" s="124">
        <v>20604.59</v>
      </c>
      <c r="M77" s="124">
        <v>0</v>
      </c>
      <c r="N77" s="124"/>
      <c r="O77" s="124">
        <v>10.8</v>
      </c>
      <c r="P77" s="124">
        <v>2094.6799999999998</v>
      </c>
      <c r="Q77" s="127">
        <v>34725</v>
      </c>
    </row>
    <row r="78" spans="1:17" s="3" customFormat="1" ht="18.75" customHeight="1">
      <c r="A78" s="148"/>
      <c r="B78" s="97" t="str">
        <f>IF(L!$A$1=1,L!B253,IF(L!$A$1=2,L!C253,L!D253))</f>
        <v>2024 Tetor</v>
      </c>
      <c r="C78" s="116">
        <f t="shared" ref="C78:C79" si="12">SUM(D78:Q78)</f>
        <v>248494.43000000002</v>
      </c>
      <c r="D78" s="124">
        <v>76034.649999999994</v>
      </c>
      <c r="E78" s="124">
        <v>10835</v>
      </c>
      <c r="F78" s="124">
        <v>5950</v>
      </c>
      <c r="G78" s="124">
        <v>198.8</v>
      </c>
      <c r="H78" s="124">
        <v>166.65</v>
      </c>
      <c r="I78" s="124">
        <v>69109.350000000006</v>
      </c>
      <c r="J78" s="124">
        <v>6028</v>
      </c>
      <c r="K78" s="124">
        <v>4185</v>
      </c>
      <c r="L78" s="124">
        <v>33484.449999999997</v>
      </c>
      <c r="M78" s="124">
        <v>0</v>
      </c>
      <c r="N78" s="124"/>
      <c r="O78" s="124">
        <v>97.2</v>
      </c>
      <c r="P78" s="124">
        <v>6855.33</v>
      </c>
      <c r="Q78" s="127">
        <v>35550</v>
      </c>
    </row>
    <row r="79" spans="1:17" s="3" customFormat="1" ht="18.75" customHeight="1">
      <c r="A79" s="148"/>
      <c r="B79" s="97" t="str">
        <f>IF(L!$A$1=1,L!B254,IF(L!$A$1=2,L!C254,L!D254))</f>
        <v xml:space="preserve">2024 Nëntor </v>
      </c>
      <c r="C79" s="116">
        <f t="shared" si="12"/>
        <v>137683.93</v>
      </c>
      <c r="D79" s="124">
        <v>35041.629999999997</v>
      </c>
      <c r="E79" s="124">
        <v>9740</v>
      </c>
      <c r="F79" s="124">
        <v>2102</v>
      </c>
      <c r="G79" s="124">
        <v>20</v>
      </c>
      <c r="H79" s="124">
        <v>94.62</v>
      </c>
      <c r="I79" s="124">
        <v>16985.98</v>
      </c>
      <c r="J79" s="124">
        <v>5032</v>
      </c>
      <c r="K79" s="124">
        <v>4155</v>
      </c>
      <c r="L79" s="124">
        <v>36814.639999999999</v>
      </c>
      <c r="M79" s="124"/>
      <c r="N79" s="124"/>
      <c r="O79" s="124">
        <v>86.4</v>
      </c>
      <c r="P79" s="124">
        <v>3126.66</v>
      </c>
      <c r="Q79" s="127">
        <v>24485</v>
      </c>
    </row>
    <row r="80" spans="1:17" s="3" customFormat="1" ht="18.75" customHeight="1">
      <c r="A80" s="148"/>
      <c r="B80" s="97" t="str">
        <f>IF(L!$A$1=1,L!B255,IF(L!$A$1=2,L!C255,L!D255))</f>
        <v>2024 Dhjetor</v>
      </c>
      <c r="C80" s="116">
        <f>SUM(D80:Q80)</f>
        <v>220474.41999999998</v>
      </c>
      <c r="D80" s="124">
        <v>100400.41</v>
      </c>
      <c r="E80" s="124">
        <v>12070</v>
      </c>
      <c r="F80" s="124">
        <v>7352</v>
      </c>
      <c r="G80" s="124">
        <v>121</v>
      </c>
      <c r="H80" s="124">
        <v>2602.9299999999998</v>
      </c>
      <c r="I80" s="124">
        <v>2080</v>
      </c>
      <c r="J80" s="124">
        <v>8717</v>
      </c>
      <c r="K80" s="124">
        <v>4155</v>
      </c>
      <c r="L80" s="124">
        <v>51977.4</v>
      </c>
      <c r="M80" s="124"/>
      <c r="N80" s="124"/>
      <c r="O80" s="124"/>
      <c r="P80" s="124">
        <v>4403.68</v>
      </c>
      <c r="Q80" s="127">
        <v>26595</v>
      </c>
    </row>
    <row r="81" spans="1:17" s="3" customFormat="1" ht="18.75" customHeight="1">
      <c r="A81" s="149"/>
      <c r="B81" s="129" t="str">
        <f>IF(L!$A$1=1,L!B256,IF(L!$A$1=2,L!C256,L!D256))</f>
        <v>Gjithsej 2024</v>
      </c>
      <c r="C81" s="130">
        <f>SUM(C69:C80)</f>
        <v>2210291.73</v>
      </c>
      <c r="D81" s="130">
        <f t="shared" ref="D81:Q81" si="13">SUM(D69:D80)</f>
        <v>993529.45000000007</v>
      </c>
      <c r="E81" s="130">
        <f t="shared" si="13"/>
        <v>121375</v>
      </c>
      <c r="F81" s="130">
        <f t="shared" si="13"/>
        <v>74473</v>
      </c>
      <c r="G81" s="130">
        <f t="shared" si="13"/>
        <v>3468.1800000000003</v>
      </c>
      <c r="H81" s="130">
        <f t="shared" si="13"/>
        <v>8370.98</v>
      </c>
      <c r="I81" s="130">
        <f t="shared" si="13"/>
        <v>109824.83</v>
      </c>
      <c r="J81" s="130">
        <f t="shared" si="13"/>
        <v>70573.06</v>
      </c>
      <c r="K81" s="130">
        <f t="shared" si="13"/>
        <v>41566</v>
      </c>
      <c r="L81" s="130">
        <f t="shared" si="13"/>
        <v>423900.00000000006</v>
      </c>
      <c r="M81" s="130">
        <f t="shared" si="13"/>
        <v>0</v>
      </c>
      <c r="N81" s="130"/>
      <c r="O81" s="130">
        <f t="shared" si="13"/>
        <v>221.4</v>
      </c>
      <c r="P81" s="130">
        <f t="shared" si="13"/>
        <v>36631.33</v>
      </c>
      <c r="Q81" s="130">
        <f t="shared" si="13"/>
        <v>326358.5</v>
      </c>
    </row>
    <row r="82" spans="1:17" s="3" customFormat="1" ht="18.75" customHeight="1">
      <c r="A82" s="147">
        <v>2025</v>
      </c>
      <c r="B82" s="97" t="str">
        <f>L!B257</f>
        <v>2025 Janar</v>
      </c>
      <c r="C82" s="116">
        <f>SUM(D82:Q82)</f>
        <v>96787.87</v>
      </c>
      <c r="D82" s="124">
        <v>36774.92</v>
      </c>
      <c r="E82" s="125">
        <v>10354</v>
      </c>
      <c r="F82" s="125">
        <v>6753</v>
      </c>
      <c r="G82" s="125">
        <v>24</v>
      </c>
      <c r="H82" s="125">
        <v>614.58000000000004</v>
      </c>
      <c r="I82" s="125">
        <v>1040</v>
      </c>
      <c r="J82" s="125">
        <v>9821.5</v>
      </c>
      <c r="K82" s="125">
        <v>6465</v>
      </c>
      <c r="L82" s="125">
        <v>24940.87</v>
      </c>
      <c r="M82" s="124">
        <v>0</v>
      </c>
      <c r="N82" s="124"/>
      <c r="O82" s="125">
        <v>0</v>
      </c>
      <c r="P82" s="125">
        <v>0</v>
      </c>
      <c r="Q82" s="126">
        <v>0</v>
      </c>
    </row>
    <row r="83" spans="1:17" s="3" customFormat="1" ht="18.75" customHeight="1">
      <c r="A83" s="148"/>
      <c r="B83" s="97" t="str">
        <f>L!B258</f>
        <v>2025 Shkurt</v>
      </c>
      <c r="C83" s="116">
        <f t="shared" ref="C83:C93" si="14">SUM(D83:Q83)</f>
        <v>91229.640000000014</v>
      </c>
      <c r="D83" s="124">
        <v>46972.160000000003</v>
      </c>
      <c r="E83" s="125">
        <v>8460.16</v>
      </c>
      <c r="F83" s="125">
        <v>6055</v>
      </c>
      <c r="G83" s="125">
        <v>0</v>
      </c>
      <c r="H83" s="125">
        <v>2008.32</v>
      </c>
      <c r="I83" s="125">
        <v>1040</v>
      </c>
      <c r="J83" s="125">
        <v>7566</v>
      </c>
      <c r="K83" s="125">
        <v>6450</v>
      </c>
      <c r="L83" s="125">
        <v>12678</v>
      </c>
      <c r="M83" s="124">
        <v>0</v>
      </c>
      <c r="N83" s="124"/>
      <c r="O83" s="124">
        <v>0</v>
      </c>
      <c r="P83" s="124">
        <v>0</v>
      </c>
      <c r="Q83" s="127">
        <v>0</v>
      </c>
    </row>
    <row r="84" spans="1:17" s="3" customFormat="1" ht="18.75" customHeight="1">
      <c r="A84" s="148"/>
      <c r="B84" s="97" t="str">
        <f>L!B259</f>
        <v xml:space="preserve">2025 Mars </v>
      </c>
      <c r="C84" s="116">
        <f>SUM(D84:Q84)</f>
        <v>142290.68</v>
      </c>
      <c r="D84" s="124">
        <v>77169.73</v>
      </c>
      <c r="E84" s="124">
        <v>9135</v>
      </c>
      <c r="F84" s="127">
        <v>4919.3999999999996</v>
      </c>
      <c r="G84" s="124">
        <v>118.96</v>
      </c>
      <c r="H84" s="124">
        <v>487.84</v>
      </c>
      <c r="I84" s="124">
        <v>10720</v>
      </c>
      <c r="J84" s="124">
        <v>5872.5</v>
      </c>
      <c r="K84" s="124">
        <v>6616</v>
      </c>
      <c r="L84" s="124">
        <v>27241.25</v>
      </c>
      <c r="M84" s="124">
        <v>10</v>
      </c>
      <c r="N84" s="124"/>
      <c r="O84" s="124"/>
      <c r="P84" s="124"/>
      <c r="Q84" s="127"/>
    </row>
    <row r="85" spans="1:17" s="3" customFormat="1" ht="18.75" customHeight="1">
      <c r="A85" s="148"/>
      <c r="B85" s="97" t="str">
        <f>L!B260</f>
        <v>2025 Prill</v>
      </c>
      <c r="C85" s="116">
        <f t="shared" si="14"/>
        <v>333183.62</v>
      </c>
      <c r="D85" s="124">
        <v>266206.14</v>
      </c>
      <c r="E85" s="124">
        <v>10940</v>
      </c>
      <c r="F85" s="124">
        <v>5856</v>
      </c>
      <c r="G85" s="124">
        <v>849.95</v>
      </c>
      <c r="H85" s="124">
        <v>756</v>
      </c>
      <c r="I85" s="124">
        <v>0</v>
      </c>
      <c r="J85" s="124">
        <v>7523</v>
      </c>
      <c r="K85" s="124">
        <v>6780</v>
      </c>
      <c r="L85" s="124">
        <v>34272.53</v>
      </c>
      <c r="M85" s="124">
        <v>0</v>
      </c>
      <c r="N85" s="124"/>
      <c r="O85" s="124">
        <v>0</v>
      </c>
      <c r="P85" s="124">
        <v>0</v>
      </c>
      <c r="Q85" s="127">
        <v>0</v>
      </c>
    </row>
    <row r="86" spans="1:17" s="3" customFormat="1" ht="18.75" customHeight="1">
      <c r="A86" s="148"/>
      <c r="B86" s="97" t="str">
        <f>L!B261</f>
        <v>2025 Maj</v>
      </c>
      <c r="C86" s="116">
        <f t="shared" si="14"/>
        <v>204596.84000000003</v>
      </c>
      <c r="D86" s="124">
        <v>109279.49</v>
      </c>
      <c r="E86" s="124">
        <v>9060</v>
      </c>
      <c r="F86" s="124">
        <v>5617</v>
      </c>
      <c r="G86" s="124">
        <v>454.7</v>
      </c>
      <c r="H86" s="124">
        <v>0</v>
      </c>
      <c r="I86" s="124">
        <v>0</v>
      </c>
      <c r="J86" s="124">
        <v>5592.5</v>
      </c>
      <c r="K86" s="124">
        <v>7020</v>
      </c>
      <c r="L86" s="124">
        <v>38895.949999999997</v>
      </c>
      <c r="M86" s="124"/>
      <c r="N86" s="124">
        <v>28677.200000000001</v>
      </c>
      <c r="O86" s="124"/>
      <c r="P86" s="124"/>
      <c r="Q86" s="127"/>
    </row>
    <row r="87" spans="1:17" s="3" customFormat="1" ht="18.75" customHeight="1">
      <c r="A87" s="148"/>
      <c r="B87" s="97" t="str">
        <f>L!B262</f>
        <v>2025 Qershor</v>
      </c>
      <c r="C87" s="116">
        <f t="shared" si="14"/>
        <v>0</v>
      </c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7"/>
    </row>
    <row r="88" spans="1:17" s="3" customFormat="1" ht="18.75" customHeight="1">
      <c r="A88" s="148"/>
      <c r="B88" s="97" t="str">
        <f>L!B263</f>
        <v>2025 Korrik</v>
      </c>
      <c r="C88" s="116">
        <f t="shared" si="14"/>
        <v>0</v>
      </c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7"/>
    </row>
    <row r="89" spans="1:17" s="3" customFormat="1" ht="18.75" customHeight="1">
      <c r="A89" s="148"/>
      <c r="B89" s="97" t="str">
        <f>L!B264</f>
        <v>2025 Gusht</v>
      </c>
      <c r="C89" s="116">
        <f t="shared" si="14"/>
        <v>0</v>
      </c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7"/>
    </row>
    <row r="90" spans="1:17" s="3" customFormat="1" ht="18.75" customHeight="1">
      <c r="A90" s="148"/>
      <c r="B90" s="97" t="str">
        <f>L!B265</f>
        <v>2025 Shtator</v>
      </c>
      <c r="C90" s="116">
        <f t="shared" si="14"/>
        <v>0</v>
      </c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7"/>
    </row>
    <row r="91" spans="1:17" s="3" customFormat="1" ht="18.75" customHeight="1">
      <c r="A91" s="148"/>
      <c r="B91" s="97" t="str">
        <f>L!B266</f>
        <v>2025 Tetor</v>
      </c>
      <c r="C91" s="116">
        <f t="shared" si="14"/>
        <v>0</v>
      </c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7"/>
    </row>
    <row r="92" spans="1:17" s="3" customFormat="1" ht="18.75" customHeight="1">
      <c r="A92" s="148"/>
      <c r="B92" s="97" t="str">
        <f>L!B267</f>
        <v xml:space="preserve">2025 Nëntor </v>
      </c>
      <c r="C92" s="116">
        <f t="shared" si="14"/>
        <v>0</v>
      </c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7"/>
    </row>
    <row r="93" spans="1:17" s="3" customFormat="1" ht="18.75" customHeight="1">
      <c r="A93" s="148"/>
      <c r="B93" s="97" t="str">
        <f>L!B268</f>
        <v>2025 Dhjetor</v>
      </c>
      <c r="C93" s="116">
        <f t="shared" si="14"/>
        <v>0</v>
      </c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7"/>
    </row>
    <row r="94" spans="1:17" s="3" customFormat="1" ht="18.75" customHeight="1">
      <c r="A94" s="149"/>
      <c r="B94" s="129" t="str">
        <f>L!B269</f>
        <v>Gjithsej 2025</v>
      </c>
      <c r="C94" s="130">
        <f>SUM(C82:C93)</f>
        <v>868088.65000000014</v>
      </c>
      <c r="D94" s="130">
        <f t="shared" ref="D94:Q94" si="15">SUM(D82:D93)</f>
        <v>536402.44000000006</v>
      </c>
      <c r="E94" s="130">
        <f t="shared" si="15"/>
        <v>47949.16</v>
      </c>
      <c r="F94" s="130">
        <f t="shared" si="15"/>
        <v>29200.400000000001</v>
      </c>
      <c r="G94" s="130">
        <f t="shared" si="15"/>
        <v>1447.6100000000001</v>
      </c>
      <c r="H94" s="130">
        <f t="shared" si="15"/>
        <v>3866.7400000000002</v>
      </c>
      <c r="I94" s="130">
        <f t="shared" si="15"/>
        <v>12800</v>
      </c>
      <c r="J94" s="130">
        <f t="shared" si="15"/>
        <v>36375.5</v>
      </c>
      <c r="K94" s="130">
        <f t="shared" si="15"/>
        <v>33331</v>
      </c>
      <c r="L94" s="130">
        <f t="shared" si="15"/>
        <v>138028.59999999998</v>
      </c>
      <c r="M94" s="130">
        <f t="shared" si="15"/>
        <v>10</v>
      </c>
      <c r="N94" s="130">
        <f t="shared" si="15"/>
        <v>28677.200000000001</v>
      </c>
      <c r="O94" s="130">
        <f t="shared" si="15"/>
        <v>0</v>
      </c>
      <c r="P94" s="130">
        <f t="shared" si="15"/>
        <v>0</v>
      </c>
      <c r="Q94" s="130">
        <f t="shared" si="15"/>
        <v>0</v>
      </c>
    </row>
  </sheetData>
  <mergeCells count="8">
    <mergeCell ref="A82:A94"/>
    <mergeCell ref="A69:A81"/>
    <mergeCell ref="R33:CY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69"/>
  <sheetViews>
    <sheetView topLeftCell="A236" workbookViewId="0">
      <selection activeCell="F266" sqref="F266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  <row r="257" spans="2:4">
      <c r="B257" s="5" t="s">
        <v>914</v>
      </c>
      <c r="C257" s="5" t="s">
        <v>927</v>
      </c>
      <c r="D257" s="5" t="s">
        <v>938</v>
      </c>
    </row>
    <row r="258" spans="2:4">
      <c r="B258" s="5" t="s">
        <v>915</v>
      </c>
      <c r="C258" s="5" t="s">
        <v>928</v>
      </c>
      <c r="D258" s="5" t="s">
        <v>939</v>
      </c>
    </row>
    <row r="259" spans="2:4">
      <c r="B259" s="5" t="s">
        <v>925</v>
      </c>
      <c r="C259" s="5" t="s">
        <v>929</v>
      </c>
      <c r="D259" s="5" t="s">
        <v>940</v>
      </c>
    </row>
    <row r="260" spans="2:4">
      <c r="B260" s="5" t="s">
        <v>916</v>
      </c>
      <c r="C260" s="5" t="s">
        <v>930</v>
      </c>
      <c r="D260" s="5" t="s">
        <v>930</v>
      </c>
    </row>
    <row r="261" spans="2:4">
      <c r="B261" s="5" t="s">
        <v>917</v>
      </c>
      <c r="C261" s="5" t="s">
        <v>917</v>
      </c>
      <c r="D261" s="5" t="s">
        <v>941</v>
      </c>
    </row>
    <row r="262" spans="2:4">
      <c r="B262" s="5" t="s">
        <v>918</v>
      </c>
      <c r="C262" s="5" t="s">
        <v>931</v>
      </c>
      <c r="D262" s="5" t="s">
        <v>942</v>
      </c>
    </row>
    <row r="263" spans="2:4">
      <c r="B263" s="5" t="s">
        <v>919</v>
      </c>
      <c r="C263" s="5" t="s">
        <v>932</v>
      </c>
      <c r="D263" s="5" t="s">
        <v>943</v>
      </c>
    </row>
    <row r="264" spans="2:4">
      <c r="B264" s="5" t="s">
        <v>920</v>
      </c>
      <c r="C264" s="5" t="s">
        <v>933</v>
      </c>
      <c r="D264" s="5" t="s">
        <v>944</v>
      </c>
    </row>
    <row r="265" spans="2:4">
      <c r="B265" s="5" t="s">
        <v>921</v>
      </c>
      <c r="C265" s="5" t="s">
        <v>934</v>
      </c>
      <c r="D265" s="5" t="s">
        <v>945</v>
      </c>
    </row>
    <row r="266" spans="2:4">
      <c r="B266" s="5" t="s">
        <v>922</v>
      </c>
      <c r="C266" s="5" t="s">
        <v>935</v>
      </c>
      <c r="D266" s="5" t="s">
        <v>946</v>
      </c>
    </row>
    <row r="267" spans="2:4">
      <c r="B267" s="5" t="s">
        <v>926</v>
      </c>
      <c r="C267" s="5" t="s">
        <v>936</v>
      </c>
      <c r="D267" s="5" t="s">
        <v>947</v>
      </c>
    </row>
    <row r="268" spans="2:4">
      <c r="B268" s="5" t="s">
        <v>923</v>
      </c>
      <c r="C268" s="5" t="s">
        <v>937</v>
      </c>
      <c r="D268" s="5" t="s">
        <v>948</v>
      </c>
    </row>
    <row r="269" spans="2:4">
      <c r="B269" s="6" t="s">
        <v>924</v>
      </c>
      <c r="C269" s="11" t="s">
        <v>949</v>
      </c>
      <c r="D269" s="6" t="s">
        <v>950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Petrit Haxhijaha</cp:lastModifiedBy>
  <cp:lastPrinted>2023-09-11T07:22:58Z</cp:lastPrinted>
  <dcterms:created xsi:type="dcterms:W3CDTF">2015-03-12T08:53:45Z</dcterms:created>
  <dcterms:modified xsi:type="dcterms:W3CDTF">2025-06-03T14:11:13Z</dcterms:modified>
</cp:coreProperties>
</file>