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Komuna 2025\Raportet e shpenzimeve dhe të Hyrave Mujore 2025\"/>
    </mc:Choice>
  </mc:AlternateContent>
  <bookViews>
    <workbookView xWindow="-120" yWindow="-120" windowWidth="29040" windowHeight="15720"/>
  </bookViews>
  <sheets>
    <sheet name="SHPENZIMET" sheetId="6" r:id="rId1"/>
    <sheet name="TË HYRAT" sheetId="12" r:id="rId2"/>
    <sheet name="L" sheetId="16" r:id="rId3"/>
  </sheets>
  <definedNames>
    <definedName name="_xlnm._FilterDatabase" localSheetId="2" hidden="1">L!$B$257:$D$269</definedName>
    <definedName name="_xlnm.Print_Area" localSheetId="0">SHPENZIMET!$A$1:$U$5</definedName>
    <definedName name="_xlnm.Print_Area" localSheetId="1">'TË HYRAT'!$A$1:$L$16</definedName>
    <definedName name="_xlnm.Print_Titles" localSheetId="0">SHPENZIMET!$3:$5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83" i="12" l="1"/>
  <c r="B84" i="12"/>
  <c r="B85" i="12"/>
  <c r="B86" i="12"/>
  <c r="B87" i="12"/>
  <c r="B88" i="12"/>
  <c r="B89" i="12"/>
  <c r="B90" i="12"/>
  <c r="B91" i="12"/>
  <c r="B92" i="12"/>
  <c r="B93" i="12"/>
  <c r="B94" i="12"/>
  <c r="B82" i="12"/>
  <c r="B96" i="6"/>
  <c r="B85" i="6"/>
  <c r="B86" i="6"/>
  <c r="B87" i="6"/>
  <c r="B88" i="6"/>
  <c r="B89" i="6"/>
  <c r="B90" i="6"/>
  <c r="B91" i="6"/>
  <c r="B92" i="6"/>
  <c r="B93" i="6"/>
  <c r="B94" i="6"/>
  <c r="B95" i="6"/>
  <c r="B84" i="6"/>
  <c r="C83" i="12"/>
  <c r="C84" i="12"/>
  <c r="C85" i="12"/>
  <c r="C86" i="12"/>
  <c r="C87" i="12"/>
  <c r="C88" i="12"/>
  <c r="C89" i="12"/>
  <c r="C90" i="12"/>
  <c r="C91" i="12"/>
  <c r="C92" i="12"/>
  <c r="C93" i="12"/>
  <c r="C82" i="12"/>
  <c r="C80" i="12"/>
  <c r="C94" i="12" l="1"/>
  <c r="J84" i="6"/>
  <c r="D85" i="6"/>
  <c r="D86" i="6"/>
  <c r="D87" i="6"/>
  <c r="D88" i="6"/>
  <c r="D89" i="6"/>
  <c r="D90" i="6"/>
  <c r="D91" i="6"/>
  <c r="D92" i="6"/>
  <c r="D93" i="6"/>
  <c r="D94" i="6"/>
  <c r="D95" i="6"/>
  <c r="D84" i="6"/>
  <c r="D66" i="6"/>
  <c r="P94" i="12"/>
  <c r="O94" i="12"/>
  <c r="N94" i="12"/>
  <c r="M94" i="12"/>
  <c r="L94" i="12"/>
  <c r="K94" i="12"/>
  <c r="J94" i="12"/>
  <c r="I94" i="12"/>
  <c r="H94" i="12"/>
  <c r="G94" i="12"/>
  <c r="F94" i="12"/>
  <c r="E94" i="12"/>
  <c r="D94" i="12"/>
  <c r="B71" i="6"/>
  <c r="U96" i="6"/>
  <c r="T96" i="6"/>
  <c r="S96" i="6"/>
  <c r="R96" i="6"/>
  <c r="Q96" i="6"/>
  <c r="O96" i="6"/>
  <c r="N96" i="6"/>
  <c r="M96" i="6"/>
  <c r="L96" i="6"/>
  <c r="K96" i="6"/>
  <c r="I96" i="6"/>
  <c r="H96" i="6"/>
  <c r="G96" i="6"/>
  <c r="F96" i="6"/>
  <c r="E96" i="6"/>
  <c r="P95" i="6"/>
  <c r="J95" i="6"/>
  <c r="C95" i="6"/>
  <c r="P94" i="6"/>
  <c r="C94" i="6" s="1"/>
  <c r="J94" i="6"/>
  <c r="P93" i="6"/>
  <c r="J93" i="6"/>
  <c r="C93" i="6" s="1"/>
  <c r="P92" i="6"/>
  <c r="J92" i="6"/>
  <c r="P91" i="6"/>
  <c r="C91" i="6" s="1"/>
  <c r="J91" i="6"/>
  <c r="P90" i="6"/>
  <c r="J90" i="6"/>
  <c r="P89" i="6"/>
  <c r="C89" i="6" s="1"/>
  <c r="J89" i="6"/>
  <c r="P88" i="6"/>
  <c r="J88" i="6"/>
  <c r="C88" i="6" s="1"/>
  <c r="P87" i="6"/>
  <c r="J87" i="6"/>
  <c r="C87" i="6" s="1"/>
  <c r="P86" i="6"/>
  <c r="J86" i="6"/>
  <c r="C86" i="6"/>
  <c r="P85" i="6"/>
  <c r="J85" i="6"/>
  <c r="P84" i="6"/>
  <c r="P96" i="6" l="1"/>
  <c r="C84" i="6"/>
  <c r="D96" i="6"/>
  <c r="C85" i="6"/>
  <c r="C90" i="6"/>
  <c r="C92" i="6"/>
  <c r="J96" i="6"/>
  <c r="K57" i="6"/>
  <c r="K70" i="6"/>
  <c r="C96" i="6" l="1"/>
  <c r="D72" i="6"/>
  <c r="D73" i="6"/>
  <c r="D74" i="6"/>
  <c r="D75" i="6"/>
  <c r="D76" i="6"/>
  <c r="D77" i="6"/>
  <c r="D78" i="6"/>
  <c r="D79" i="6"/>
  <c r="D80" i="6"/>
  <c r="D81" i="6"/>
  <c r="D82" i="6"/>
  <c r="D71" i="6"/>
  <c r="D68" i="6"/>
  <c r="D83" i="6" l="1"/>
  <c r="U83" i="6"/>
  <c r="T83" i="6"/>
  <c r="S83" i="6"/>
  <c r="R83" i="6"/>
  <c r="Q83" i="6"/>
  <c r="O83" i="6"/>
  <c r="N83" i="6"/>
  <c r="M83" i="6"/>
  <c r="L83" i="6"/>
  <c r="K83" i="6"/>
  <c r="I83" i="6"/>
  <c r="H83" i="6"/>
  <c r="G83" i="6"/>
  <c r="F83" i="6"/>
  <c r="E83" i="6"/>
  <c r="B83" i="6"/>
  <c r="P82" i="6"/>
  <c r="C82" i="6" s="1"/>
  <c r="J82" i="6"/>
  <c r="B82" i="6"/>
  <c r="P81" i="6"/>
  <c r="J81" i="6"/>
  <c r="B81" i="6"/>
  <c r="P80" i="6"/>
  <c r="J80" i="6"/>
  <c r="C80" i="6" s="1"/>
  <c r="B80" i="6"/>
  <c r="P79" i="6"/>
  <c r="J79" i="6"/>
  <c r="B79" i="6"/>
  <c r="P78" i="6"/>
  <c r="J78" i="6"/>
  <c r="B78" i="6"/>
  <c r="P77" i="6"/>
  <c r="J77" i="6"/>
  <c r="B77" i="6"/>
  <c r="P76" i="6"/>
  <c r="J76" i="6"/>
  <c r="B76" i="6"/>
  <c r="P75" i="6"/>
  <c r="J75" i="6"/>
  <c r="B75" i="6"/>
  <c r="P74" i="6"/>
  <c r="J74" i="6"/>
  <c r="B74" i="6"/>
  <c r="P73" i="6"/>
  <c r="J73" i="6"/>
  <c r="B73" i="6"/>
  <c r="P72" i="6"/>
  <c r="J72" i="6"/>
  <c r="B72" i="6"/>
  <c r="P71" i="6"/>
  <c r="J71" i="6"/>
  <c r="B69" i="6"/>
  <c r="B65" i="12"/>
  <c r="P81" i="12"/>
  <c r="O81" i="12"/>
  <c r="N81" i="12"/>
  <c r="M81" i="12"/>
  <c r="L81" i="12"/>
  <c r="K81" i="12"/>
  <c r="J81" i="12"/>
  <c r="I81" i="12"/>
  <c r="H81" i="12"/>
  <c r="G81" i="12"/>
  <c r="F81" i="12"/>
  <c r="E81" i="12"/>
  <c r="D81" i="12"/>
  <c r="B81" i="12"/>
  <c r="B80" i="12"/>
  <c r="C79" i="12"/>
  <c r="B79" i="12"/>
  <c r="C78" i="12"/>
  <c r="B78" i="12"/>
  <c r="C77" i="12"/>
  <c r="B77" i="12"/>
  <c r="C76" i="12"/>
  <c r="B76" i="12"/>
  <c r="C75" i="12"/>
  <c r="B75" i="12"/>
  <c r="C74" i="12"/>
  <c r="B74" i="12"/>
  <c r="C73" i="12"/>
  <c r="B73" i="12"/>
  <c r="C72" i="12"/>
  <c r="B72" i="12"/>
  <c r="C71" i="12"/>
  <c r="B71" i="12"/>
  <c r="C70" i="12"/>
  <c r="B70" i="12"/>
  <c r="C69" i="12"/>
  <c r="B69" i="12"/>
  <c r="F1" i="12"/>
  <c r="J1" i="12"/>
  <c r="B3" i="12"/>
  <c r="C3" i="12"/>
  <c r="D3" i="12"/>
  <c r="E3" i="12"/>
  <c r="F3" i="12"/>
  <c r="G3" i="12"/>
  <c r="H3" i="12"/>
  <c r="I3" i="12"/>
  <c r="J3" i="12"/>
  <c r="K3" i="12"/>
  <c r="L3" i="12"/>
  <c r="O3" i="12"/>
  <c r="P3" i="12"/>
  <c r="B4" i="12"/>
  <c r="C4" i="12"/>
  <c r="B5" i="12"/>
  <c r="C5" i="12"/>
  <c r="B6" i="12"/>
  <c r="C6" i="12"/>
  <c r="B7" i="12"/>
  <c r="C7" i="12"/>
  <c r="B8" i="12"/>
  <c r="C8" i="12"/>
  <c r="B9" i="12"/>
  <c r="C9" i="12"/>
  <c r="B10" i="12"/>
  <c r="C10" i="12"/>
  <c r="B11" i="12"/>
  <c r="C11" i="12"/>
  <c r="B12" i="12"/>
  <c r="C12" i="12"/>
  <c r="B13" i="12"/>
  <c r="C13" i="12"/>
  <c r="B14" i="12"/>
  <c r="C14" i="12"/>
  <c r="B15" i="12"/>
  <c r="C15" i="12"/>
  <c r="B16" i="12"/>
  <c r="D16" i="12"/>
  <c r="E16" i="12"/>
  <c r="F16" i="12"/>
  <c r="G16" i="12"/>
  <c r="H16" i="12"/>
  <c r="I16" i="12"/>
  <c r="J16" i="12"/>
  <c r="K16" i="12"/>
  <c r="L16" i="12"/>
  <c r="O16" i="12"/>
  <c r="P16" i="12"/>
  <c r="B17" i="12"/>
  <c r="C17" i="12"/>
  <c r="B18" i="12"/>
  <c r="L18" i="12"/>
  <c r="C18" i="12" s="1"/>
  <c r="B19" i="12"/>
  <c r="C19" i="12"/>
  <c r="B20" i="12"/>
  <c r="L20" i="12"/>
  <c r="C20" i="12" s="1"/>
  <c r="B21" i="12"/>
  <c r="C21" i="12"/>
  <c r="B22" i="12"/>
  <c r="C22" i="12"/>
  <c r="B23" i="12"/>
  <c r="C23" i="12"/>
  <c r="B24" i="12"/>
  <c r="C24" i="12"/>
  <c r="B25" i="12"/>
  <c r="L25" i="12"/>
  <c r="C25" i="12" s="1"/>
  <c r="B26" i="12"/>
  <c r="L26" i="12"/>
  <c r="B27" i="12"/>
  <c r="L27" i="12"/>
  <c r="C27" i="12" s="1"/>
  <c r="B28" i="12"/>
  <c r="L28" i="12"/>
  <c r="C28" i="12" s="1"/>
  <c r="B29" i="12"/>
  <c r="D29" i="12"/>
  <c r="E29" i="12"/>
  <c r="F29" i="12"/>
  <c r="G29" i="12"/>
  <c r="H29" i="12"/>
  <c r="I29" i="12"/>
  <c r="J29" i="12"/>
  <c r="K29" i="12"/>
  <c r="M29" i="12"/>
  <c r="O29" i="12"/>
  <c r="P29" i="12"/>
  <c r="B30" i="12"/>
  <c r="C30" i="12"/>
  <c r="B31" i="12"/>
  <c r="C31" i="12"/>
  <c r="B32" i="12"/>
  <c r="C32" i="12"/>
  <c r="B33" i="12"/>
  <c r="C33" i="12"/>
  <c r="B34" i="12"/>
  <c r="C34" i="12"/>
  <c r="B35" i="12"/>
  <c r="C35" i="12"/>
  <c r="B36" i="12"/>
  <c r="C36" i="12"/>
  <c r="B37" i="12"/>
  <c r="C37" i="12"/>
  <c r="B38" i="12"/>
  <c r="C38" i="12"/>
  <c r="B39" i="12"/>
  <c r="C39" i="12"/>
  <c r="B40" i="12"/>
  <c r="C40" i="12"/>
  <c r="B41" i="12"/>
  <c r="C41" i="12"/>
  <c r="B42" i="12"/>
  <c r="D42" i="12"/>
  <c r="E42" i="12"/>
  <c r="F42" i="12"/>
  <c r="G42" i="12"/>
  <c r="H42" i="12"/>
  <c r="I42" i="12"/>
  <c r="K42" i="12"/>
  <c r="L42" i="12"/>
  <c r="O42" i="12"/>
  <c r="P42" i="12"/>
  <c r="B43" i="12"/>
  <c r="C43" i="12"/>
  <c r="B44" i="12"/>
  <c r="C44" i="12"/>
  <c r="B45" i="12"/>
  <c r="C45" i="12"/>
  <c r="B46" i="12"/>
  <c r="C46" i="12"/>
  <c r="B47" i="12"/>
  <c r="C47" i="12"/>
  <c r="B48" i="12"/>
  <c r="C48" i="12"/>
  <c r="B49" i="12"/>
  <c r="C49" i="12"/>
  <c r="B50" i="12"/>
  <c r="C50" i="12"/>
  <c r="B51" i="12"/>
  <c r="C51" i="12"/>
  <c r="B52" i="12"/>
  <c r="C52" i="12"/>
  <c r="B53" i="12"/>
  <c r="C53" i="12"/>
  <c r="B54" i="12"/>
  <c r="C54" i="12"/>
  <c r="B55" i="12"/>
  <c r="D55" i="12"/>
  <c r="E55" i="12"/>
  <c r="F55" i="12"/>
  <c r="G55" i="12"/>
  <c r="H55" i="12"/>
  <c r="I55" i="12"/>
  <c r="J55" i="12"/>
  <c r="K55" i="12"/>
  <c r="L55" i="12"/>
  <c r="M55" i="12"/>
  <c r="N55" i="12"/>
  <c r="O55" i="12"/>
  <c r="P55" i="12"/>
  <c r="B56" i="12"/>
  <c r="C56" i="12"/>
  <c r="B57" i="12"/>
  <c r="C57" i="12"/>
  <c r="B58" i="12"/>
  <c r="C58" i="12"/>
  <c r="B59" i="12"/>
  <c r="C59" i="12"/>
  <c r="B60" i="12"/>
  <c r="C60" i="12"/>
  <c r="B61" i="12"/>
  <c r="C61" i="12"/>
  <c r="B62" i="12"/>
  <c r="C62" i="12"/>
  <c r="B63" i="12"/>
  <c r="C63" i="12"/>
  <c r="B64" i="12"/>
  <c r="C64" i="12"/>
  <c r="C65" i="12"/>
  <c r="B66" i="12"/>
  <c r="C66" i="12"/>
  <c r="B67" i="12"/>
  <c r="C67" i="12"/>
  <c r="B68" i="12"/>
  <c r="D68" i="12"/>
  <c r="E68" i="12"/>
  <c r="F68" i="12"/>
  <c r="G68" i="12"/>
  <c r="H68" i="12"/>
  <c r="I68" i="12"/>
  <c r="J68" i="12"/>
  <c r="K68" i="12"/>
  <c r="L68" i="12"/>
  <c r="M68" i="12"/>
  <c r="N68" i="12"/>
  <c r="O68" i="12"/>
  <c r="P68" i="12"/>
  <c r="C81" i="6" l="1"/>
  <c r="C16" i="12"/>
  <c r="J42" i="12"/>
  <c r="C78" i="6"/>
  <c r="C77" i="6"/>
  <c r="C74" i="6"/>
  <c r="C73" i="6"/>
  <c r="C71" i="6"/>
  <c r="C76" i="6"/>
  <c r="C75" i="6"/>
  <c r="J83" i="6"/>
  <c r="C79" i="6"/>
  <c r="C72" i="6"/>
  <c r="P83" i="6"/>
  <c r="C81" i="12"/>
  <c r="L29" i="12"/>
  <c r="C55" i="12"/>
  <c r="C42" i="12"/>
  <c r="C68" i="12"/>
  <c r="C26" i="12"/>
  <c r="C29" i="12" s="1"/>
  <c r="D63" i="6"/>
  <c r="D64" i="6"/>
  <c r="C83" i="6" l="1"/>
  <c r="D58" i="6"/>
  <c r="T70" i="6"/>
  <c r="S70" i="6"/>
  <c r="R70" i="6"/>
  <c r="Q70" i="6"/>
  <c r="O70" i="6"/>
  <c r="N70" i="6"/>
  <c r="M70" i="6"/>
  <c r="L70" i="6"/>
  <c r="I70" i="6"/>
  <c r="H70" i="6"/>
  <c r="G70" i="6"/>
  <c r="F70" i="6"/>
  <c r="E70" i="6"/>
  <c r="B70" i="6"/>
  <c r="P69" i="6"/>
  <c r="J69" i="6"/>
  <c r="D69" i="6"/>
  <c r="P68" i="6"/>
  <c r="J68" i="6"/>
  <c r="B68" i="6"/>
  <c r="P67" i="6"/>
  <c r="J67" i="6"/>
  <c r="D67" i="6"/>
  <c r="B67" i="6"/>
  <c r="P66" i="6"/>
  <c r="J66" i="6"/>
  <c r="B66" i="6"/>
  <c r="P65" i="6"/>
  <c r="J65" i="6"/>
  <c r="D65" i="6"/>
  <c r="B65" i="6"/>
  <c r="P64" i="6"/>
  <c r="J64" i="6"/>
  <c r="B64" i="6"/>
  <c r="P63" i="6"/>
  <c r="J63" i="6"/>
  <c r="B63" i="6"/>
  <c r="P62" i="6"/>
  <c r="J62" i="6"/>
  <c r="D62" i="6"/>
  <c r="B62" i="6"/>
  <c r="P61" i="6"/>
  <c r="J61" i="6"/>
  <c r="D61" i="6"/>
  <c r="B61" i="6"/>
  <c r="P60" i="6"/>
  <c r="J60" i="6"/>
  <c r="D60" i="6"/>
  <c r="B60" i="6"/>
  <c r="P59" i="6"/>
  <c r="J59" i="6"/>
  <c r="D59" i="6"/>
  <c r="B59" i="6"/>
  <c r="U70" i="6"/>
  <c r="P58" i="6"/>
  <c r="J58" i="6"/>
  <c r="B58" i="6"/>
  <c r="C65" i="6" l="1"/>
  <c r="C66" i="6"/>
  <c r="C67" i="6"/>
  <c r="C68" i="6"/>
  <c r="C63" i="6"/>
  <c r="J70" i="6"/>
  <c r="C62" i="6"/>
  <c r="C61" i="6"/>
  <c r="C59" i="6"/>
  <c r="C58" i="6"/>
  <c r="C60" i="6"/>
  <c r="C64" i="6"/>
  <c r="C69" i="6"/>
  <c r="P70" i="6"/>
  <c r="D70" i="6"/>
  <c r="T57" i="6"/>
  <c r="S57" i="6"/>
  <c r="R57" i="6"/>
  <c r="Q57" i="6"/>
  <c r="O57" i="6"/>
  <c r="E57" i="6"/>
  <c r="F57" i="6"/>
  <c r="G57" i="6"/>
  <c r="H57" i="6"/>
  <c r="I57" i="6"/>
  <c r="C70" i="6" l="1"/>
  <c r="D56" i="6"/>
  <c r="J52" i="6" l="1"/>
  <c r="D49" i="6" l="1"/>
  <c r="D47" i="6"/>
  <c r="D46" i="6" l="1"/>
  <c r="D48" i="6"/>
  <c r="D50" i="6"/>
  <c r="D51" i="6"/>
  <c r="D52" i="6"/>
  <c r="D53" i="6"/>
  <c r="D54" i="6"/>
  <c r="D55" i="6"/>
  <c r="D45" i="6"/>
  <c r="D42" i="6"/>
  <c r="D57" i="6" l="1"/>
  <c r="N57" i="6"/>
  <c r="B57" i="6"/>
  <c r="U56" i="6"/>
  <c r="B56" i="6"/>
  <c r="P55" i="6"/>
  <c r="J55" i="6"/>
  <c r="B55" i="6"/>
  <c r="P54" i="6"/>
  <c r="J54" i="6"/>
  <c r="B54" i="6"/>
  <c r="P53" i="6"/>
  <c r="J53" i="6"/>
  <c r="B53" i="6"/>
  <c r="P52" i="6"/>
  <c r="C52" i="6" s="1"/>
  <c r="B52" i="6"/>
  <c r="P51" i="6"/>
  <c r="J51" i="6"/>
  <c r="B51" i="6"/>
  <c r="P50" i="6"/>
  <c r="J50" i="6"/>
  <c r="B50" i="6"/>
  <c r="P49" i="6"/>
  <c r="J49" i="6"/>
  <c r="B49" i="6"/>
  <c r="P48" i="6"/>
  <c r="J48" i="6"/>
  <c r="B48" i="6"/>
  <c r="P47" i="6"/>
  <c r="J47" i="6"/>
  <c r="B47" i="6"/>
  <c r="P46" i="6"/>
  <c r="J46" i="6"/>
  <c r="B46" i="6"/>
  <c r="U45" i="6"/>
  <c r="J45" i="6"/>
  <c r="B45" i="6"/>
  <c r="U57" i="6" l="1"/>
  <c r="C55" i="6"/>
  <c r="C54" i="6"/>
  <c r="C53" i="6"/>
  <c r="C51" i="6"/>
  <c r="C50" i="6"/>
  <c r="C47" i="6"/>
  <c r="C46" i="6"/>
  <c r="C48" i="6"/>
  <c r="C49" i="6"/>
  <c r="P56" i="6" l="1"/>
  <c r="M57" i="6"/>
  <c r="L57" i="6" l="1"/>
  <c r="P45" i="6" l="1"/>
  <c r="P57" i="6" s="1"/>
  <c r="J56" i="6"/>
  <c r="D36" i="6"/>
  <c r="J36" i="6"/>
  <c r="C45" i="6" l="1"/>
  <c r="J57" i="6"/>
  <c r="P35" i="6" l="1"/>
  <c r="P37" i="6"/>
  <c r="P39" i="6"/>
  <c r="P40" i="6"/>
  <c r="P41" i="6"/>
  <c r="P43" i="6"/>
  <c r="P34" i="6"/>
  <c r="D34" i="6" l="1"/>
  <c r="J33" i="6" l="1"/>
  <c r="P33" i="6"/>
  <c r="D33" i="6" l="1"/>
  <c r="C33" i="6" s="1"/>
  <c r="C56" i="6" l="1"/>
  <c r="C57" i="6" s="1"/>
  <c r="J32" i="6" l="1"/>
  <c r="D32" i="6"/>
  <c r="D21" i="6"/>
  <c r="U32" i="6"/>
  <c r="T32" i="6" s="1"/>
  <c r="S32" i="6" s="1"/>
  <c r="R32" i="6" s="1"/>
  <c r="P32" i="6" s="1"/>
  <c r="U36" i="6"/>
  <c r="P36" i="6" s="1"/>
  <c r="C36" i="6" s="1"/>
  <c r="P38" i="6"/>
  <c r="U42" i="6"/>
  <c r="P42" i="6" s="1"/>
  <c r="E31" i="6"/>
  <c r="F31" i="6"/>
  <c r="G31" i="6"/>
  <c r="H31" i="6"/>
  <c r="I31" i="6"/>
  <c r="K31" i="6"/>
  <c r="L31" i="6"/>
  <c r="M31" i="6"/>
  <c r="N31" i="6"/>
  <c r="O31" i="6"/>
  <c r="Q31" i="6"/>
  <c r="R31" i="6"/>
  <c r="S31" i="6"/>
  <c r="T31" i="6"/>
  <c r="U31" i="6"/>
  <c r="B44" i="6"/>
  <c r="B33" i="6"/>
  <c r="B34" i="6"/>
  <c r="B35" i="6"/>
  <c r="B36" i="6"/>
  <c r="B37" i="6"/>
  <c r="B38" i="6"/>
  <c r="B39" i="6"/>
  <c r="B40" i="6"/>
  <c r="B41" i="6"/>
  <c r="B42" i="6"/>
  <c r="B43" i="6"/>
  <c r="B31" i="6"/>
  <c r="B32" i="6"/>
  <c r="B6" i="6"/>
  <c r="C32" i="6" l="1"/>
  <c r="P31" i="6"/>
  <c r="J31" i="6"/>
  <c r="J37" i="6"/>
  <c r="Q44" i="6"/>
  <c r="J40" i="6"/>
  <c r="T44" i="6"/>
  <c r="D31" i="6"/>
  <c r="J43" i="6"/>
  <c r="J39" i="6"/>
  <c r="J35" i="6"/>
  <c r="S44" i="6"/>
  <c r="U44" i="6"/>
  <c r="J42" i="6"/>
  <c r="C42" i="6" s="1"/>
  <c r="J38" i="6"/>
  <c r="P44" i="6"/>
  <c r="R44" i="6"/>
  <c r="J41" i="6"/>
  <c r="D30" i="6"/>
  <c r="D29" i="6"/>
  <c r="J30" i="6"/>
  <c r="D43" i="6" l="1"/>
  <c r="D41" i="6"/>
  <c r="C41" i="6" s="1"/>
  <c r="D40" i="6"/>
  <c r="C40" i="6" s="1"/>
  <c r="D37" i="6"/>
  <c r="C37" i="6" s="1"/>
  <c r="D35" i="6"/>
  <c r="C35" i="6" s="1"/>
  <c r="D39" i="6"/>
  <c r="C39" i="6" s="1"/>
  <c r="D38" i="6"/>
  <c r="C38" i="6" s="1"/>
  <c r="C43" i="6" l="1"/>
  <c r="D44" i="6"/>
  <c r="O44" i="6"/>
  <c r="N44" i="6" l="1"/>
  <c r="M44" i="6" l="1"/>
  <c r="D27" i="6"/>
  <c r="L44" i="6" l="1"/>
  <c r="P27" i="6"/>
  <c r="J34" i="6" l="1"/>
  <c r="C34" i="6" s="1"/>
  <c r="C44" i="6" s="1"/>
  <c r="K44" i="6"/>
  <c r="J27" i="6"/>
  <c r="C27" i="6" s="1"/>
  <c r="J44" i="6" l="1"/>
  <c r="Y29" i="6"/>
  <c r="I44" i="6" l="1"/>
  <c r="P26" i="6"/>
  <c r="D26" i="6"/>
  <c r="J26" i="6"/>
  <c r="C26" i="6" l="1"/>
  <c r="H44" i="6"/>
  <c r="D19" i="6"/>
  <c r="G44" i="6" l="1"/>
  <c r="F44" i="6" l="1"/>
  <c r="E44" i="6" l="1"/>
  <c r="J23" i="6"/>
  <c r="D20" i="6" l="1"/>
  <c r="D22" i="6"/>
  <c r="D23" i="6"/>
  <c r="D24" i="6"/>
  <c r="D25" i="6"/>
  <c r="D28" i="6"/>
  <c r="B19" i="6" l="1"/>
  <c r="P30" i="6"/>
  <c r="C30" i="6" s="1"/>
  <c r="B30" i="6"/>
  <c r="P29" i="6"/>
  <c r="J29" i="6"/>
  <c r="B29" i="6"/>
  <c r="P28" i="6"/>
  <c r="J28" i="6"/>
  <c r="B28" i="6"/>
  <c r="B27" i="6"/>
  <c r="B26" i="6"/>
  <c r="P25" i="6"/>
  <c r="J25" i="6"/>
  <c r="B25" i="6"/>
  <c r="P24" i="6"/>
  <c r="J24" i="6"/>
  <c r="B24" i="6"/>
  <c r="P23" i="6"/>
  <c r="C23" i="6" s="1"/>
  <c r="B23" i="6"/>
  <c r="P22" i="6"/>
  <c r="J22" i="6"/>
  <c r="B22" i="6"/>
  <c r="P21" i="6"/>
  <c r="J21" i="6"/>
  <c r="B21" i="6"/>
  <c r="P20" i="6"/>
  <c r="J20" i="6"/>
  <c r="B20" i="6"/>
  <c r="P19" i="6"/>
  <c r="J19" i="6"/>
  <c r="C24" i="6" l="1"/>
  <c r="C20" i="6"/>
  <c r="C19" i="6"/>
  <c r="C28" i="6"/>
  <c r="C29" i="6"/>
  <c r="C21" i="6"/>
  <c r="C25" i="6"/>
  <c r="C22" i="6"/>
  <c r="C31" i="6"/>
  <c r="K1" i="6" l="1"/>
  <c r="G1" i="6"/>
  <c r="D4" i="6" l="1"/>
  <c r="C5" i="6"/>
  <c r="P4" i="6" l="1"/>
  <c r="J4" i="6"/>
  <c r="U5" i="6"/>
  <c r="T5" i="6"/>
  <c r="S5" i="6"/>
  <c r="R5" i="6"/>
  <c r="Q5" i="6"/>
  <c r="O5" i="6"/>
  <c r="N5" i="6"/>
  <c r="M5" i="6"/>
  <c r="L5" i="6"/>
  <c r="K5" i="6"/>
  <c r="E5" i="6" l="1"/>
  <c r="D6" i="6" l="1"/>
  <c r="D8" i="6"/>
  <c r="H5" i="6" l="1"/>
  <c r="I5" i="6"/>
  <c r="U18" i="6" l="1"/>
  <c r="T18" i="6"/>
  <c r="S18" i="6"/>
  <c r="R18" i="6"/>
  <c r="Q18" i="6"/>
  <c r="O18" i="6"/>
  <c r="N18" i="6"/>
  <c r="M18" i="6"/>
  <c r="L18" i="6"/>
  <c r="K18" i="6"/>
  <c r="B18" i="6"/>
  <c r="P17" i="6"/>
  <c r="J17" i="6"/>
  <c r="D17" i="6"/>
  <c r="B17" i="6"/>
  <c r="P16" i="6"/>
  <c r="J16" i="6"/>
  <c r="D16" i="6"/>
  <c r="B16" i="6"/>
  <c r="P15" i="6"/>
  <c r="J15" i="6"/>
  <c r="D15" i="6"/>
  <c r="B15" i="6"/>
  <c r="P14" i="6"/>
  <c r="J14" i="6"/>
  <c r="D14" i="6"/>
  <c r="B14" i="6"/>
  <c r="P13" i="6"/>
  <c r="J13" i="6"/>
  <c r="D13" i="6"/>
  <c r="B13" i="6"/>
  <c r="P12" i="6"/>
  <c r="J12" i="6"/>
  <c r="D12" i="6"/>
  <c r="B12" i="6"/>
  <c r="P11" i="6"/>
  <c r="J11" i="6"/>
  <c r="D11" i="6"/>
  <c r="B11" i="6"/>
  <c r="P10" i="6"/>
  <c r="J10" i="6"/>
  <c r="I18" i="6"/>
  <c r="D10" i="6"/>
  <c r="B10" i="6"/>
  <c r="P9" i="6"/>
  <c r="J9" i="6"/>
  <c r="D9" i="6"/>
  <c r="B9" i="6"/>
  <c r="P8" i="6"/>
  <c r="J8" i="6"/>
  <c r="B8" i="6"/>
  <c r="P7" i="6"/>
  <c r="J7" i="6"/>
  <c r="D7" i="6"/>
  <c r="B7" i="6"/>
  <c r="P6" i="6"/>
  <c r="J6" i="6"/>
  <c r="H18" i="6"/>
  <c r="G18" i="6"/>
  <c r="C6" i="6" l="1"/>
  <c r="C8" i="6"/>
  <c r="C11" i="6"/>
  <c r="C13" i="6"/>
  <c r="C10" i="6"/>
  <c r="C7" i="6"/>
  <c r="P18" i="6"/>
  <c r="J18" i="6"/>
  <c r="C14" i="6"/>
  <c r="C15" i="6"/>
  <c r="C16" i="6"/>
  <c r="C17" i="6"/>
  <c r="C9" i="6"/>
  <c r="E18" i="6"/>
  <c r="F18" i="6"/>
  <c r="C12" i="6"/>
  <c r="D18" i="6" l="1"/>
  <c r="C18" i="6" s="1"/>
  <c r="A3" i="12" l="1"/>
  <c r="A1" i="12"/>
  <c r="F5" i="6"/>
  <c r="G5" i="6"/>
  <c r="A1" i="6" l="1"/>
</calcChain>
</file>

<file path=xl/sharedStrings.xml><?xml version="1.0" encoding="utf-8"?>
<sst xmlns="http://schemas.openxmlformats.org/spreadsheetml/2006/main" count="1023" uniqueCount="951">
  <si>
    <t>Paga</t>
  </si>
  <si>
    <t>Qeveria Qendrore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</si>
  <si>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</si>
  <si>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</si>
  <si>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</si>
  <si>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</si>
  <si>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</si>
  <si>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</si>
  <si>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</si>
  <si>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</si>
  <si>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</si>
  <si>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</si>
  <si>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</si>
  <si>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</si>
  <si>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</si>
  <si>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</si>
  <si>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</si>
  <si>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</si>
  <si>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</si>
  <si>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</si>
  <si>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</si>
  <si>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</si>
  <si>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</si>
  <si>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</si>
  <si>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</si>
  <si>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</si>
  <si>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</si>
  <si>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</si>
  <si>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</si>
  <si>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</si>
  <si>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</si>
  <si>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</si>
  <si>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</si>
  <si>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</si>
  <si>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</si>
  <si>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</si>
  <si>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</si>
  <si>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</si>
  <si>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</si>
  <si>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</si>
  <si>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</si>
  <si>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</si>
  <si>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</si>
  <si>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</si>
  <si>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</si>
  <si>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</si>
  <si>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</si>
  <si>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</si>
  <si>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</si>
  <si>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</si>
  <si>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</si>
  <si>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</si>
  <si>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</si>
  <si>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</si>
  <si>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</si>
  <si>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</si>
  <si>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</si>
  <si>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</si>
  <si>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</si>
  <si>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</si>
  <si>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</si>
  <si>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</si>
  <si>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</si>
  <si>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</si>
  <si>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</si>
  <si>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</si>
  <si>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</si>
  <si>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</si>
  <si>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</si>
  <si>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</si>
  <si>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</si>
  <si>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</si>
  <si>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</si>
  <si>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</si>
  <si>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</si>
  <si>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</si>
  <si>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</si>
  <si>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</si>
  <si>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</si>
  <si>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</si>
  <si>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</si>
  <si>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</si>
  <si>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</si>
  <si>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</si>
  <si>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</si>
  <si>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</si>
  <si>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</si>
  <si>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</si>
  <si>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</si>
  <si>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</si>
  <si>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</si>
  <si>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</si>
  <si>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</si>
  <si>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</si>
  <si>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</si>
  <si>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</si>
  <si>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</si>
  <si>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</si>
  <si>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</si>
  <si>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</si>
  <si>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</si>
  <si>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</si>
  <si>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</si>
  <si>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</si>
  <si>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</si>
  <si>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</si>
  <si>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</si>
  <si>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</si>
  <si>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</si>
  <si>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</si>
  <si>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</si>
  <si>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</si>
  <si>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</si>
  <si>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</si>
  <si>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</si>
  <si>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</si>
  <si>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</si>
  <si>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</si>
  <si>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</si>
  <si>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</si>
  <si>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</si>
  <si>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</si>
  <si>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</si>
  <si>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</si>
  <si>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</si>
  <si>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</si>
  <si>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</si>
  <si>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</si>
  <si>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</si>
  <si>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</si>
  <si>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</si>
  <si>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</si>
  <si>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</si>
  <si>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</si>
  <si>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</si>
  <si>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</si>
  <si>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</si>
  <si>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</si>
  <si>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</si>
  <si>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</si>
  <si>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</si>
  <si>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</si>
  <si>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</si>
  <si>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</si>
  <si>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</si>
  <si>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</si>
  <si>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</si>
  <si>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</si>
  <si>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</si>
  <si>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</si>
  <si>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</si>
  <si>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</si>
  <si>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</si>
  <si>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</si>
  <si>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</si>
  <si>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</si>
  <si>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</si>
  <si>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</si>
  <si>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</si>
  <si>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</si>
  <si>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</si>
  <si>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</si>
  <si>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</si>
  <si>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</si>
  <si>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</si>
  <si>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</si>
  <si>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</si>
  <si>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</si>
  <si>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</si>
  <si>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</si>
  <si>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</si>
  <si>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</si>
  <si>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</si>
  <si>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</si>
  <si>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</si>
  <si>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</si>
  <si>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</si>
  <si>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</si>
  <si>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</si>
  <si>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</si>
  <si>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</si>
  <si>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</si>
  <si>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</si>
  <si>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</si>
  <si>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</si>
  <si>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</si>
  <si>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</si>
  <si>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</si>
  <si>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</si>
  <si>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</si>
  <si>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</si>
  <si>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</si>
  <si>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</si>
  <si>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</si>
  <si>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</si>
  <si>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</si>
  <si>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</si>
  <si>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</si>
  <si>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</si>
  <si>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</si>
  <si>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</si>
  <si>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</si>
  <si>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</si>
  <si>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</si>
  <si>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</si>
  <si>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</si>
  <si>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</si>
  <si>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</si>
  <si>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</si>
  <si>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</si>
  <si>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</si>
  <si>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</si>
  <si>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</si>
  <si>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</si>
  <si>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</si>
  <si>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</si>
  <si>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</si>
  <si>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</si>
  <si>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</si>
  <si>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</si>
  <si>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</si>
  <si>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</si>
  <si>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</si>
  <si>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</si>
  <si>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</si>
  <si>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</si>
  <si>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</si>
  <si>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</si>
  <si>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</si>
  <si>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</si>
  <si>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</si>
  <si>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</si>
  <si>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</si>
  <si>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</si>
  <si>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</si>
  <si>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</si>
  <si>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</si>
  <si>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</si>
  <si>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</si>
  <si>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</si>
  <si>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</si>
  <si>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</si>
  <si>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</si>
  <si>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</si>
  <si>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</si>
  <si>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</si>
  <si>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</si>
  <si>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</si>
  <si>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</si>
  <si>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</si>
  <si>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</si>
  <si>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</si>
  <si>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</si>
  <si>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</si>
  <si>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</si>
  <si>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</si>
  <si>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</si>
  <si>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</si>
  <si>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</si>
  <si>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</si>
  <si>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</si>
  <si>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</si>
  <si>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</si>
  <si>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</si>
  <si>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</si>
  <si>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</si>
  <si>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</si>
  <si>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</si>
  <si>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</si>
  <si>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</si>
  <si>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</si>
  <si>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</si>
  <si>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</si>
  <si>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</si>
  <si>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</si>
  <si>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</si>
  <si>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</si>
  <si>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</si>
  <si>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</si>
  <si>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</si>
  <si>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</si>
  <si>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</si>
  <si>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</si>
  <si>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</si>
  <si>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</si>
  <si>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</si>
  <si>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</si>
  <si>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</si>
  <si>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</si>
  <si>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</si>
  <si>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</si>
  <si>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</si>
  <si>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</si>
  <si>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</si>
  <si>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</si>
  <si>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</si>
  <si>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</si>
  <si>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</si>
  <si>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</si>
  <si>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</si>
  <si>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</si>
  <si>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</si>
  <si>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</si>
  <si>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</si>
  <si>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</si>
  <si>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</si>
  <si>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</si>
  <si>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</si>
  <si>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</si>
  <si>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</si>
  <si>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</si>
  <si>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</si>
  <si>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</si>
  <si>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</si>
  <si>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</si>
  <si>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</si>
  <si>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</si>
  <si>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</si>
  <si>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</si>
  <si>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</si>
  <si>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</si>
  <si>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</si>
  <si>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</si>
  <si>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</si>
  <si>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</si>
  <si>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</si>
  <si>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</si>
  <si>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</si>
  <si>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</si>
  <si>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</si>
  <si>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</si>
  <si>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</si>
  <si>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</si>
  <si>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</si>
  <si>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</si>
  <si>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</si>
  <si>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</si>
  <si>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</si>
  <si>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</si>
  <si>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</si>
  <si>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</si>
  <si>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</si>
  <si>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</si>
  <si>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</si>
  <si>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</si>
  <si>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</si>
  <si>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</si>
  <si>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</si>
  <si>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</si>
  <si>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</si>
  <si>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</si>
  <si>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</si>
  <si>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</si>
  <si>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</si>
  <si>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</si>
  <si>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</si>
  <si>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</si>
  <si>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</si>
  <si>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</si>
  <si>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</si>
  <si>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</si>
  <si>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</si>
  <si>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</si>
  <si>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</si>
  <si>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</si>
  <si>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</si>
  <si>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</si>
  <si>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</si>
  <si>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</si>
  <si>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</si>
  <si>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</si>
  <si>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</si>
  <si>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</si>
  <si>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</si>
  <si>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</si>
  <si>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</si>
  <si>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</si>
  <si>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</si>
  <si>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</si>
  <si>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</si>
  <si>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</si>
  <si>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</si>
  <si>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</si>
  <si>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</si>
  <si>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</si>
  <si>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</si>
  <si>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</si>
  <si>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</si>
  <si>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</si>
  <si>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</si>
  <si>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</si>
  <si>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</si>
  <si>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</si>
  <si>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</si>
  <si>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</si>
  <si>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</si>
  <si>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</si>
  <si>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</si>
  <si>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</si>
  <si>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</si>
  <si>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</si>
  <si>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</si>
  <si>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</si>
  <si>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</si>
  <si>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</si>
  <si>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</si>
  <si>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</si>
  <si>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</si>
  <si>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</si>
  <si>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</si>
  <si>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</si>
  <si>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</si>
  <si>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</si>
  <si>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</si>
  <si>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</si>
  <si>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</si>
  <si>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</si>
  <si>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</si>
  <si>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</si>
  <si>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</si>
  <si>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</si>
  <si>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</si>
  <si>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</si>
  <si>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</si>
  <si>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</si>
  <si>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</si>
  <si>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</si>
  <si>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</si>
  <si>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</si>
  <si>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</si>
  <si>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</si>
  <si>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</si>
  <si>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</si>
  <si>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</si>
  <si>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</si>
  <si>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</si>
  <si>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</si>
  <si>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</si>
  <si>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</si>
  <si>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</si>
  <si>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</si>
  <si>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</si>
  <si>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</si>
  <si>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</si>
  <si>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</si>
  <si>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</si>
  <si>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</si>
  <si>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</si>
  <si>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</si>
  <si>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</si>
  <si>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</si>
  <si>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</si>
  <si>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</si>
  <si>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</si>
  <si>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</si>
  <si>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</si>
  <si>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</si>
  <si>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</si>
  <si>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</si>
  <si>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</si>
  <si>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</si>
  <si>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</si>
  <si>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</si>
  <si>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</si>
  <si>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</si>
  <si>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</si>
  <si>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</si>
  <si>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</si>
  <si>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</si>
  <si>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</si>
  <si>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</si>
  <si>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</si>
  <si>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</si>
  <si>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</si>
  <si>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</si>
  <si>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</si>
  <si>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</si>
  <si>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</si>
  <si>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</si>
  <si>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</si>
  <si>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</si>
  <si>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</si>
  <si>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</si>
  <si>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</si>
  <si>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</si>
  <si>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</si>
  <si>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</si>
  <si>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</si>
  <si>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</si>
  <si>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</si>
  <si>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</si>
  <si>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</si>
  <si>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</si>
  <si>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</si>
  <si>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</si>
  <si>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</si>
  <si>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</si>
  <si>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</si>
  <si>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</si>
  <si>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</si>
  <si>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</si>
  <si>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</si>
  <si>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</si>
  <si>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</si>
  <si>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</si>
  <si>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</si>
  <si>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</si>
  <si>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</si>
  <si>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</si>
  <si>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</si>
  <si>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</si>
  <si>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</si>
  <si>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</si>
  <si>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</si>
  <si>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</si>
  <si>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</si>
  <si>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</si>
  <si>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</si>
  <si>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</si>
  <si>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</si>
  <si>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</si>
  <si>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</si>
  <si>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</si>
  <si>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</si>
  <si>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</si>
  <si>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</si>
  <si>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</si>
  <si>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</si>
  <si>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</si>
  <si>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</si>
  <si>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</si>
  <si>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</si>
  <si>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</si>
  <si>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</si>
  <si>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</si>
  <si>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</si>
  <si>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</si>
  <si>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</si>
  <si>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</si>
  <si>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</si>
  <si>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</si>
  <si>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</si>
  <si>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</si>
  <si>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</si>
  <si>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</si>
  <si>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</si>
  <si>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</si>
  <si>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</si>
  <si>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</si>
  <si>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</si>
  <si>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</si>
  <si>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</si>
  <si>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</si>
  <si>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</si>
  <si>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</si>
  <si>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</si>
  <si>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</si>
  <si>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</si>
  <si>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</si>
  <si>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</si>
  <si>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</si>
  <si>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</si>
  <si>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</si>
  <si>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</si>
  <si>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</si>
  <si>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</si>
  <si>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</si>
  <si>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</si>
  <si>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</si>
  <si>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</si>
  <si>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</si>
  <si>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</si>
  <si>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</si>
  <si>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</si>
  <si>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</si>
  <si>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</si>
  <si>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</si>
  <si>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</si>
  <si>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</si>
  <si>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</si>
  <si>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</si>
  <si>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</si>
  <si>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</si>
  <si>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</si>
  <si>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</si>
  <si>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</si>
  <si>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</si>
  <si>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</si>
  <si>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</si>
  <si>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</si>
  <si>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</si>
  <si>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</si>
  <si>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</si>
  <si>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</si>
  <si>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</si>
  <si>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</si>
  <si>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</si>
  <si>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</si>
  <si>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</si>
  <si>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</si>
  <si>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</si>
  <si>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</si>
  <si>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</si>
  <si>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</si>
  <si>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</si>
  <si>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</si>
  <si>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</si>
  <si>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</si>
  <si>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</si>
  <si>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</si>
  <si>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</si>
  <si>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</si>
  <si>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</si>
  <si>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</si>
  <si>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</si>
  <si>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</si>
  <si>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</si>
  <si>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</si>
  <si>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</si>
  <si>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</si>
  <si>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</si>
  <si>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</si>
  <si>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</si>
  <si>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</si>
  <si>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</si>
  <si>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</si>
  <si>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</si>
  <si>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</si>
  <si>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</si>
  <si>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</si>
  <si>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</si>
  <si>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</si>
  <si>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</si>
  <si>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</si>
  <si>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</si>
  <si>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</si>
  <si>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</si>
  <si>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</si>
  <si>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</si>
  <si>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</si>
  <si>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</si>
  <si>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</si>
  <si>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</si>
  <si>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</si>
  <si>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</si>
  <si>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</si>
  <si>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</si>
  <si>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</si>
  <si>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</si>
  <si>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</si>
  <si>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</si>
  <si>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</si>
  <si>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</si>
  <si>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</si>
  <si>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</si>
  <si>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</si>
  <si>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</si>
  <si>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</si>
  <si>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</si>
  <si>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</si>
  <si>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</si>
  <si>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</si>
  <si>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</si>
  <si>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</si>
  <si>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</si>
  <si>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</si>
  <si>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</si>
  <si>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</si>
  <si>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</si>
  <si>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</si>
  <si>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</si>
  <si>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</si>
  <si>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</si>
  <si>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</si>
  <si>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</si>
  <si>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</si>
  <si>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</si>
  <si>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</si>
  <si>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</si>
  <si>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</si>
  <si>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</si>
  <si>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</si>
  <si>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</si>
  <si>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</si>
  <si>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</si>
  <si>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</si>
  <si>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</si>
  <si>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</si>
  <si>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</si>
  <si>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</si>
  <si>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</si>
  <si>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</si>
  <si>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</si>
  <si>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</si>
  <si>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</si>
  <si>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</si>
  <si>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</si>
  <si>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</si>
  <si>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</si>
  <si>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</si>
  <si>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</si>
  <si>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</si>
  <si>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</si>
  <si>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</si>
  <si>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</si>
  <si>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</si>
  <si>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</si>
  <si>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</si>
  <si>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</si>
  <si>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</si>
  <si>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</si>
  <si>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</si>
  <si>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</si>
  <si>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</si>
  <si>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</si>
  <si>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</si>
  <si>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</si>
  <si>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</si>
  <si>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</si>
  <si>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</si>
  <si>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</si>
  <si>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</si>
  <si>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</si>
  <si>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</si>
  <si>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</si>
  <si>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</si>
  <si>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</si>
  <si>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</si>
  <si>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</si>
  <si>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</si>
  <si>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</si>
  <si>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</si>
  <si>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</si>
  <si>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</si>
  <si>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</si>
  <si>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</si>
  <si>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</si>
  <si>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</si>
  <si>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</si>
  <si>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</si>
  <si>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</si>
  <si>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</si>
  <si>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</si>
  <si>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</si>
  <si>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</si>
  <si>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</si>
  <si>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</si>
  <si>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</si>
  <si>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</si>
  <si>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</si>
  <si>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</si>
  <si>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</si>
  <si>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</si>
  <si>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</si>
  <si>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</si>
  <si>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</si>
  <si>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</si>
  <si>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</si>
  <si>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</si>
  <si>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</si>
  <si>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</si>
  <si>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</si>
  <si>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</si>
  <si>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</si>
  <si>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</si>
  <si>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</si>
  <si>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</si>
  <si>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</si>
  <si>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</si>
  <si>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</si>
  <si>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</si>
  <si>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</si>
  <si>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</si>
  <si>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</si>
  <si>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</si>
  <si>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</si>
  <si>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</si>
  <si>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</si>
  <si>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</si>
  <si>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</si>
  <si>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</si>
  <si>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</si>
  <si>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</si>
  <si>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</si>
  <si>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</si>
  <si>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</si>
  <si>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</si>
  <si>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</si>
  <si>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</si>
  <si>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</si>
  <si>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</si>
  <si>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</si>
  <si>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</si>
  <si>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</si>
  <si>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</si>
  <si>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</si>
  <si>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</si>
  <si>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</si>
  <si>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</si>
  <si>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</si>
  <si>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</si>
  <si>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</si>
  <si>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</si>
  <si>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</si>
  <si>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</si>
  <si>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</si>
  <si>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</si>
  <si>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</si>
  <si>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</si>
  <si>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</si>
  <si>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</si>
  <si>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</si>
  <si>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</si>
  <si>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</si>
  <si>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</si>
  <si>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</si>
  <si>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</si>
  <si>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</si>
  <si>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</si>
  <si>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</si>
  <si>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</si>
  <si>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</si>
  <si>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</si>
  <si>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</si>
  <si>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</si>
  <si>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</si>
  <si>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</si>
  <si>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</si>
  <si>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</si>
  <si>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</si>
  <si>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Participim në Shëndetësi</t>
  </si>
  <si>
    <t>Participim në Arsim</t>
  </si>
  <si>
    <t>Vlerat janë në Euro.</t>
  </si>
  <si>
    <t>Të hyra tjera</t>
  </si>
  <si>
    <t>Education</t>
  </si>
  <si>
    <t>Health</t>
  </si>
  <si>
    <t>Obrazovanje</t>
  </si>
  <si>
    <t>Zdravstvo</t>
  </si>
  <si>
    <t>Adminstrata</t>
  </si>
  <si>
    <t>Administracija</t>
  </si>
  <si>
    <t>Administration</t>
  </si>
  <si>
    <t xml:space="preserve">Taksa rrugore për automjete </t>
  </si>
  <si>
    <t xml:space="preserve">Qiraja nga objektet publike </t>
  </si>
  <si>
    <t>Participime në Bujqësi</t>
  </si>
  <si>
    <t>Gjobat e gjykatave</t>
  </si>
  <si>
    <t>Gjobat e trafikut</t>
  </si>
  <si>
    <t xml:space="preserve">KOMUNA E RAHOVECIT </t>
  </si>
  <si>
    <t xml:space="preserve">OPŠTINA ORAHOVAC </t>
  </si>
  <si>
    <t>MUNICIPALITY OF RAHOVEC</t>
  </si>
  <si>
    <t>DREJTORIA PËR BUXHET DHE FINANCA</t>
  </si>
  <si>
    <t>ODELENJE ZA FINACIJE I BUDZET</t>
  </si>
  <si>
    <t>DEPARTMENT OF FINANCE AND BUDGET</t>
  </si>
  <si>
    <t>Porez na puteve za vozila</t>
  </si>
  <si>
    <t>Road tax for vehicles</t>
  </si>
  <si>
    <t>Taxes for certificates and documents</t>
  </si>
  <si>
    <t>Porezi za potvrde i dokumente</t>
  </si>
  <si>
    <t>Porez na upotrebu javne imovine</t>
  </si>
  <si>
    <t>Tax for the use of public property</t>
  </si>
  <si>
    <t>Rent from public facilities</t>
  </si>
  <si>
    <t>Iznajmljivanje iz javnih objekata</t>
  </si>
  <si>
    <t>Učešće u poljoprivredi</t>
  </si>
  <si>
    <t>Participation in Agriculture</t>
  </si>
  <si>
    <t>Participation in Health</t>
  </si>
  <si>
    <t>Učešće u zdravstvu</t>
  </si>
  <si>
    <t>Učešće u obrazovanju</t>
  </si>
  <si>
    <t>Other revenue</t>
  </si>
  <si>
    <t>Ostali prihodi</t>
  </si>
  <si>
    <t>Sudske novčane kazne</t>
  </si>
  <si>
    <t>Court fines</t>
  </si>
  <si>
    <t>Traffic fines</t>
  </si>
  <si>
    <t>Prometne kazne</t>
  </si>
  <si>
    <t>Serbisht</t>
  </si>
  <si>
    <t>Anglisht</t>
  </si>
  <si>
    <t xml:space="preserve">Takse për shfrytëzimin e pronës publike </t>
  </si>
  <si>
    <t>Participation in Education</t>
  </si>
  <si>
    <t>Te hyrat nga viti I kaluar</t>
  </si>
  <si>
    <t>Te hyrat nga pyjet</t>
  </si>
  <si>
    <t>2024 Janar</t>
  </si>
  <si>
    <t>2024 Shkurt</t>
  </si>
  <si>
    <t>2024 Januar</t>
  </si>
  <si>
    <t>2024 January</t>
  </si>
  <si>
    <t>2024 Februar</t>
  </si>
  <si>
    <t>2024 February</t>
  </si>
  <si>
    <t xml:space="preserve">2024 Mars </t>
  </si>
  <si>
    <t xml:space="preserve">2024 Mart </t>
  </si>
  <si>
    <t>2024 March</t>
  </si>
  <si>
    <t>2024 Prill</t>
  </si>
  <si>
    <t>2024 April</t>
  </si>
  <si>
    <t>2024 Maj</t>
  </si>
  <si>
    <t>2024 May</t>
  </si>
  <si>
    <t>2024 Qershor</t>
  </si>
  <si>
    <t>2024 Juni</t>
  </si>
  <si>
    <t>2024 June</t>
  </si>
  <si>
    <t>2024 Korrik</t>
  </si>
  <si>
    <t>2024 Juli</t>
  </si>
  <si>
    <t>2024 July</t>
  </si>
  <si>
    <t>2024 Gusht</t>
  </si>
  <si>
    <t>2024 Avgust</t>
  </si>
  <si>
    <t>2024 August</t>
  </si>
  <si>
    <t>2024 Shtator</t>
  </si>
  <si>
    <t>2024 Septembar</t>
  </si>
  <si>
    <t>2024 September</t>
  </si>
  <si>
    <t>2024 Tetor</t>
  </si>
  <si>
    <t>2024 Oktobar</t>
  </si>
  <si>
    <t>2024 October</t>
  </si>
  <si>
    <t xml:space="preserve">2024 Nëntor </t>
  </si>
  <si>
    <t xml:space="preserve">2024 Novembar </t>
  </si>
  <si>
    <t>2024 November</t>
  </si>
  <si>
    <t>2024 Dhjetor</t>
  </si>
  <si>
    <t>2024 Decembar</t>
  </si>
  <si>
    <t>2024 December</t>
  </si>
  <si>
    <t>Gjithsej 2024</t>
  </si>
  <si>
    <t>Ukupno 2024</t>
  </si>
  <si>
    <t>2024 Total</t>
  </si>
  <si>
    <t>2025 Janar</t>
  </si>
  <si>
    <t>2025 Shkurt</t>
  </si>
  <si>
    <t>2025 Prill</t>
  </si>
  <si>
    <t>2025 Maj</t>
  </si>
  <si>
    <t>2025 Qershor</t>
  </si>
  <si>
    <t>2025 Korrik</t>
  </si>
  <si>
    <t>2025 Gusht</t>
  </si>
  <si>
    <t>2025 Shtator</t>
  </si>
  <si>
    <t>2025 Tetor</t>
  </si>
  <si>
    <t>2025 Dhjetor</t>
  </si>
  <si>
    <t>Gjithsej 2025</t>
  </si>
  <si>
    <t xml:space="preserve">2025 Mars </t>
  </si>
  <si>
    <t xml:space="preserve">2025 Nëntor </t>
  </si>
  <si>
    <t>2025 Januar</t>
  </si>
  <si>
    <t>2025 Februar</t>
  </si>
  <si>
    <t xml:space="preserve">2025 Mart </t>
  </si>
  <si>
    <t>2025 April</t>
  </si>
  <si>
    <t>2025 Juni</t>
  </si>
  <si>
    <t>2025 Juli</t>
  </si>
  <si>
    <t>2025 Avgust</t>
  </si>
  <si>
    <t>2025 Septembar</t>
  </si>
  <si>
    <t>2025 Oktobar</t>
  </si>
  <si>
    <t xml:space="preserve">2025 Novembar </t>
  </si>
  <si>
    <t>2025 Decembar</t>
  </si>
  <si>
    <t>2025 January</t>
  </si>
  <si>
    <t>2025 February</t>
  </si>
  <si>
    <t>2025 March</t>
  </si>
  <si>
    <t>2025 May</t>
  </si>
  <si>
    <t>2025 June</t>
  </si>
  <si>
    <t>2025 July</t>
  </si>
  <si>
    <t>2025 August</t>
  </si>
  <si>
    <t>2025 September</t>
  </si>
  <si>
    <t>2025 October</t>
  </si>
  <si>
    <t>2025 November</t>
  </si>
  <si>
    <t>2025 December</t>
  </si>
  <si>
    <t>Ukupno 2025</t>
  </si>
  <si>
    <t>2025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</si>
</sst>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Inherit"/>
    </font>
    <font>
      <sz val="10"/>
      <color theme="1"/>
      <name val="Inherit"/>
    </font>
    <font>
      <b/>
      <sz val="14"/>
      <name val="Bell MT"/>
      <family val="1"/>
    </font>
    <font>
      <b/>
      <sz val="2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  <border>
      <left style="thin">
        <color theme="1" tint="0.499984740745262"/>
      </left>
      <right/>
      <top/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53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7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7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0" fontId="23" fillId="2" borderId="12" xfId="0" applyFont="1" applyFill="1" applyBorder="1" applyAlignment="1" applyProtection="1">
      <alignment horizontal="center" wrapText="1"/>
      <protection hidden="1"/>
    </xf>
    <xf numFmtId="164" fontId="29" fillId="2" borderId="12" xfId="1" applyNumberFormat="1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protection hidden="1"/>
    </xf>
    <xf numFmtId="164" fontId="23" fillId="2" borderId="12" xfId="1" applyNumberFormat="1" applyFont="1" applyFill="1" applyBorder="1" applyAlignment="1" applyProtection="1">
      <alignment horizontal="center" wrapText="1"/>
      <protection hidden="1"/>
    </xf>
    <xf numFmtId="0" fontId="23" fillId="2" borderId="12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Protection="1">
      <protection hidden="1"/>
    </xf>
    <xf numFmtId="0" fontId="0" fillId="36" borderId="12" xfId="0" applyFill="1" applyBorder="1" applyAlignment="1">
      <alignment horizontal="left" vertical="top"/>
    </xf>
    <xf numFmtId="164" fontId="17" fillId="36" borderId="12" xfId="1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/>
    </xf>
    <xf numFmtId="0" fontId="17" fillId="36" borderId="10" xfId="0" applyFont="1" applyFill="1" applyBorder="1"/>
    <xf numFmtId="0" fontId="0" fillId="36" borderId="10" xfId="0" applyFont="1" applyFill="1" applyBorder="1"/>
    <xf numFmtId="0" fontId="23" fillId="36" borderId="12" xfId="0" applyFont="1" applyFill="1" applyBorder="1" applyProtection="1">
      <protection hidden="1"/>
    </xf>
    <xf numFmtId="0" fontId="23" fillId="2" borderId="1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43" fontId="0" fillId="2" borderId="28" xfId="1" applyFont="1" applyFill="1" applyBorder="1" applyAlignment="1">
      <alignment wrapText="1"/>
    </xf>
    <xf numFmtId="0" fontId="33" fillId="0" borderId="0" xfId="0" applyFont="1" applyProtection="1">
      <protection hidden="1"/>
    </xf>
    <xf numFmtId="0" fontId="33" fillId="2" borderId="0" xfId="0" applyFont="1" applyFill="1" applyProtection="1">
      <protection hidden="1"/>
    </xf>
    <xf numFmtId="43" fontId="33" fillId="2" borderId="0" xfId="1" applyFont="1" applyFill="1"/>
    <xf numFmtId="43" fontId="21" fillId="2" borderId="12" xfId="1" applyFont="1" applyFill="1" applyBorder="1" applyProtection="1">
      <protection hidden="1"/>
    </xf>
    <xf numFmtId="4" fontId="0" fillId="2" borderId="0" xfId="0" applyNumberFormat="1" applyFont="1" applyFill="1"/>
    <xf numFmtId="43" fontId="0" fillId="0" borderId="0" xfId="1" applyFont="1" applyProtection="1">
      <protection hidden="1"/>
    </xf>
    <xf numFmtId="0" fontId="0" fillId="0" borderId="29" xfId="0" applyFont="1" applyBorder="1" applyProtection="1">
      <protection hidden="1"/>
    </xf>
    <xf numFmtId="43" fontId="1" fillId="0" borderId="10" xfId="1" applyFont="1" applyFill="1" applyBorder="1" applyAlignment="1"/>
    <xf numFmtId="43" fontId="23" fillId="36" borderId="12" xfId="1" applyFont="1" applyFill="1" applyBorder="1" applyProtection="1">
      <protection hidden="1"/>
    </xf>
    <xf numFmtId="43" fontId="21" fillId="0" borderId="12" xfId="1" applyFont="1" applyFill="1" applyBorder="1" applyProtection="1">
      <protection hidden="1"/>
    </xf>
    <xf numFmtId="43" fontId="21" fillId="36" borderId="12" xfId="1" applyFont="1" applyFill="1" applyBorder="1" applyProtection="1">
      <protection hidden="1"/>
    </xf>
    <xf numFmtId="43" fontId="17" fillId="0" borderId="10" xfId="1" applyFont="1" applyFill="1" applyBorder="1" applyAlignment="1"/>
    <xf numFmtId="43" fontId="0" fillId="0" borderId="12" xfId="1" applyFont="1" applyBorder="1" applyAlignment="1"/>
    <xf numFmtId="43" fontId="0" fillId="2" borderId="12" xfId="1" applyFont="1" applyFill="1" applyBorder="1" applyAlignment="1"/>
    <xf numFmtId="43" fontId="17" fillId="36" borderId="10" xfId="1" applyFont="1" applyFill="1" applyBorder="1" applyAlignment="1"/>
    <xf numFmtId="43" fontId="0" fillId="0" borderId="10" xfId="1" applyFont="1" applyFill="1" applyBorder="1" applyAlignment="1">
      <alignment horizontal="right"/>
    </xf>
    <xf numFmtId="43" fontId="0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/>
    </xf>
    <xf numFmtId="43" fontId="0" fillId="0" borderId="12" xfId="1" applyFont="1" applyBorder="1"/>
    <xf numFmtId="0" fontId="17" fillId="38" borderId="10" xfId="0" applyFont="1" applyFill="1" applyBorder="1"/>
    <xf numFmtId="43" fontId="17" fillId="38" borderId="10" xfId="1" applyFont="1" applyFill="1" applyBorder="1" applyAlignment="1"/>
    <xf numFmtId="43" fontId="0" fillId="0" borderId="12" xfId="1" applyFont="1" applyFill="1" applyBorder="1" applyAlignment="1"/>
    <xf numFmtId="0" fontId="0" fillId="40" borderId="10" xfId="0" applyFont="1" applyFill="1" applyBorder="1"/>
    <xf numFmtId="43" fontId="1" fillId="40" borderId="10" xfId="1" applyFont="1" applyFill="1" applyBorder="1" applyAlignment="1"/>
    <xf numFmtId="43" fontId="0" fillId="40" borderId="10" xfId="1" applyFont="1" applyFill="1" applyBorder="1" applyAlignment="1">
      <alignment horizontal="right"/>
    </xf>
    <xf numFmtId="43" fontId="1" fillId="40" borderId="10" xfId="1" applyFont="1" applyFill="1" applyBorder="1" applyAlignment="1">
      <alignment horizontal="right"/>
    </xf>
    <xf numFmtId="0" fontId="0" fillId="40" borderId="0" xfId="0" applyFont="1" applyFill="1"/>
    <xf numFmtId="0" fontId="0" fillId="0" borderId="0" xfId="0" applyFont="1" applyFill="1"/>
    <xf numFmtId="43" fontId="0" fillId="2" borderId="28" xfId="1" applyFont="1" applyFill="1" applyBorder="1" applyAlignment="1"/>
    <xf numFmtId="43" fontId="0" fillId="0" borderId="10" xfId="1" applyFont="1" applyFill="1" applyBorder="1" applyAlignment="1">
      <alignment horizontal="center" wrapText="1"/>
    </xf>
    <xf numFmtId="0" fontId="0" fillId="0" borderId="30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 vertical="center"/>
      <protection hidden="1"/>
    </xf>
    <xf numFmtId="0" fontId="23" fillId="36" borderId="12" xfId="0" applyFont="1" applyFill="1" applyBorder="1" applyAlignment="1" applyProtection="1">
      <alignment horizontal="center" vertical="center" wrapText="1"/>
      <protection hidden="1"/>
    </xf>
    <xf numFmtId="0" fontId="23" fillId="36" borderId="13" xfId="0" applyFont="1" applyFill="1" applyBorder="1" applyAlignment="1" applyProtection="1">
      <alignment horizontal="center" vertical="center" wrapText="1"/>
      <protection hidden="1"/>
    </xf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34" fillId="39" borderId="33" xfId="0" applyFont="1" applyFill="1" applyBorder="1" applyAlignment="1">
      <alignment horizontal="center" vertical="center"/>
    </xf>
    <xf numFmtId="0" fontId="34" fillId="39" borderId="34" xfId="0" applyFont="1" applyFill="1" applyBorder="1" applyAlignment="1">
      <alignment horizontal="center" vertical="center"/>
    </xf>
    <xf numFmtId="0" fontId="34" fillId="39" borderId="32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21" fillId="0" borderId="10" xfId="0" applyFont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9525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96"/>
  <sheetViews>
    <sheetView tabSelected="1" zoomScale="80" zoomScaleNormal="80" zoomScaleSheetLayoutView="80" workbookViewId="0">
      <pane xSplit="2" ySplit="5" topLeftCell="C51" activePane="bottomRight" state="frozen"/>
      <selection pane="topRight" activeCell="B1" sqref="B1"/>
      <selection pane="bottomLeft" activeCell="A6" sqref="A6"/>
      <selection pane="bottomRight" activeCell="O67" sqref="O67"/>
    </sheetView>
  </sheetViews>
  <sheetFormatPr defaultColWidth="9.140625" defaultRowHeight="15"/>
  <cols>
    <col min="1" max="1" width="10.85546875" style="69" customWidth="1"/>
    <col min="2" max="2" width="15.7109375" style="69" bestFit="1" customWidth="1"/>
    <col min="3" max="3" width="14.85546875" style="79" customWidth="1"/>
    <col min="4" max="4" width="15.140625" style="82" bestFit="1" customWidth="1"/>
    <col min="5" max="6" width="15.140625" style="79" bestFit="1" customWidth="1"/>
    <col min="7" max="7" width="12.7109375" style="79" customWidth="1"/>
    <col min="8" max="8" width="13.28515625" style="79" bestFit="1" customWidth="1"/>
    <col min="9" max="10" width="13.85546875" style="79" bestFit="1" customWidth="1"/>
    <col min="11" max="11" width="15" style="77" customWidth="1"/>
    <col min="12" max="12" width="12.28515625" style="77" bestFit="1" customWidth="1"/>
    <col min="13" max="13" width="11.42578125" style="79" bestFit="1" customWidth="1"/>
    <col min="14" max="14" width="13.28515625" style="79" bestFit="1" customWidth="1"/>
    <col min="15" max="15" width="12.28515625" style="79" bestFit="1" customWidth="1"/>
    <col min="16" max="16" width="13.85546875" style="79" bestFit="1" customWidth="1"/>
    <col min="17" max="17" width="14.28515625" style="79" bestFit="1" customWidth="1"/>
    <col min="18" max="18" width="12.28515625" style="79" bestFit="1" customWidth="1"/>
    <col min="19" max="19" width="11.42578125" style="79" bestFit="1" customWidth="1"/>
    <col min="20" max="20" width="12.140625" style="79" bestFit="1" customWidth="1"/>
    <col min="21" max="21" width="12.28515625" style="79" bestFit="1" customWidth="1"/>
    <col min="22" max="22" width="13.28515625" style="69" bestFit="1" customWidth="1"/>
    <col min="23" max="23" width="22.85546875" style="69" bestFit="1" customWidth="1"/>
    <col min="24" max="24" width="11.5703125" style="69" bestFit="1" customWidth="1"/>
    <col min="25" max="25" width="10.5703125" style="69" bestFit="1" customWidth="1"/>
    <col min="26" max="16384" width="9.140625" style="69"/>
  </cols>
  <sheetData>
    <row r="1" spans="1:21" ht="26.25" customHeight="1">
      <c r="A1" s="67" t="str">
        <f>IF(L!$A$1=1,L!G2,IF(L!$A$1=2,L!G11,L!G21))</f>
        <v>Tabela 1: Pagesat</v>
      </c>
      <c r="B1" s="68"/>
      <c r="C1" s="77"/>
      <c r="D1" s="78"/>
      <c r="E1" s="77"/>
      <c r="F1" s="77"/>
      <c r="G1" s="109" t="str">
        <f>IF(L!$A$1=1,L!T2,IF(L!$A$1=2,L!T11,L!T21))</f>
        <v xml:space="preserve">KOMUNA E RAHOVECIT </v>
      </c>
      <c r="H1" s="109"/>
      <c r="I1" s="109"/>
      <c r="J1" s="109"/>
      <c r="K1" s="109" t="str">
        <f>IF(L!$A$1=1,L!W2,IF(L!$A$1=2,L!W11,L!W21))</f>
        <v>DREJTORIA PËR BUXHET DHE FINANCA</v>
      </c>
      <c r="L1" s="109"/>
      <c r="M1" s="109"/>
    </row>
    <row r="2" spans="1:21" ht="18.75" customHeight="1">
      <c r="A2" s="76" t="s">
        <v>832</v>
      </c>
      <c r="B2" s="70"/>
      <c r="C2" s="80"/>
      <c r="D2" s="81"/>
      <c r="E2" s="81"/>
      <c r="F2" s="81"/>
      <c r="G2" s="81"/>
      <c r="H2" s="81"/>
      <c r="I2" s="81"/>
    </row>
    <row r="3" spans="1:21" s="71" customFormat="1" ht="12.75" customHeight="1">
      <c r="A3" s="146" t="s">
        <v>171</v>
      </c>
      <c r="B3" s="146"/>
      <c r="C3" s="86"/>
      <c r="D3" s="87"/>
      <c r="E3" s="88"/>
      <c r="F3" s="88"/>
      <c r="G3" s="88"/>
      <c r="H3" s="88"/>
      <c r="I3" s="88"/>
      <c r="J3" s="87"/>
      <c r="K3" s="88"/>
      <c r="L3" s="88"/>
      <c r="M3" s="88"/>
      <c r="N3" s="88"/>
      <c r="O3" s="88"/>
      <c r="P3" s="87"/>
      <c r="Q3" s="88"/>
      <c r="R3" s="88"/>
      <c r="S3" s="88"/>
      <c r="T3" s="88"/>
      <c r="U3" s="88"/>
    </row>
    <row r="4" spans="1:21" s="83" customFormat="1" ht="12.75" customHeight="1">
      <c r="A4" s="146"/>
      <c r="B4" s="146"/>
      <c r="C4" s="89"/>
      <c r="D4" s="142" t="str">
        <f>IF(L!$A$1=1,L!S4,IF(L!$A$1=2,L!S13,L!S23))</f>
        <v>Adminstrata</v>
      </c>
      <c r="E4" s="90"/>
      <c r="F4" s="85"/>
      <c r="G4" s="85"/>
      <c r="H4" s="85"/>
      <c r="I4" s="85"/>
      <c r="J4" s="143" t="str">
        <f>IF(L!$A$1=1,L!AD4,IF(L!$A$1=2,L!AD13,L!AD23))</f>
        <v>Arsimi</v>
      </c>
      <c r="K4" s="90"/>
      <c r="L4" s="85"/>
      <c r="M4" s="85"/>
      <c r="N4" s="85"/>
      <c r="O4" s="85"/>
      <c r="P4" s="142" t="str">
        <f>IF(L!$A$1=1,L!AE4,IF(L!$A$1=2,L!AE13,L!AE23))</f>
        <v>Shëndetësia</v>
      </c>
      <c r="Q4" s="90"/>
      <c r="R4" s="85"/>
      <c r="S4" s="85"/>
      <c r="T4" s="85"/>
      <c r="U4" s="85"/>
    </row>
    <row r="5" spans="1:21" s="84" customFormat="1" ht="57" customHeight="1">
      <c r="A5" s="146"/>
      <c r="B5" s="146"/>
      <c r="C5" s="99" t="str">
        <f>IF(L!$A$1=1,L!I4,IF(L!$A$1=2,L!I13,L!I23))</f>
        <v>Gjithsejt Pagesat</v>
      </c>
      <c r="D5" s="142"/>
      <c r="E5" s="85" t="str">
        <f>IF(L!$A$1=1,L!T4,IF(L!$A$1=2,L!T13,L!T23))</f>
        <v>Paga</v>
      </c>
      <c r="F5" s="85" t="str">
        <f>IF(L!$A$1=1,L!U4,IF(L!$A$1=2,L!U13,L!U23))</f>
        <v>Mallra dhe shërbime</v>
      </c>
      <c r="G5" s="85" t="str">
        <f>IF(L!$A$1=1,L!V4,IF(L!$A$1=2,L!V13,L!V23))</f>
        <v>Shpenzime komunale</v>
      </c>
      <c r="H5" s="85" t="str">
        <f>IF(L!$A$1=1,L!W4,IF(L!$A$1=2,L!W13,L!W23))</f>
        <v>Subvencione dhe Transfere</v>
      </c>
      <c r="I5" s="85" t="str">
        <f>IF(L!$A$1=1,L!X4,IF(L!$A$1=2,L!X13,L!X23))</f>
        <v>Shpenzime Kapitale</v>
      </c>
      <c r="J5" s="144"/>
      <c r="K5" s="85" t="str">
        <f>IF(L!$A$1=1,L!T4,IF(L!$A$1=2,L!T13,L!T23))</f>
        <v>Paga</v>
      </c>
      <c r="L5" s="85" t="str">
        <f>IF(L!$A$1=1,L!U4,IF(L!$A$1=2,L!U13,L!U23))</f>
        <v>Mallra dhe shërbime</v>
      </c>
      <c r="M5" s="85" t="str">
        <f>IF(L!$A$1=1,L!V4,IF(L!$A$1=2,L!V13,L!V23))</f>
        <v>Shpenzime komunale</v>
      </c>
      <c r="N5" s="85" t="str">
        <f>IF(L!$A$1=1,L!W4,IF(L!$A$1=2,L!W13,L!W23))</f>
        <v>Subvencione dhe Transfere</v>
      </c>
      <c r="O5" s="85" t="str">
        <f>IF(L!$A$1=1,L!X4,IF(L!$A$1=2,L!X13,L!X23))</f>
        <v>Shpenzime Kapitale</v>
      </c>
      <c r="P5" s="142"/>
      <c r="Q5" s="85" t="str">
        <f>IF(L!$A$1=1,L!T4,IF(L!$A$1=2,L!T13,L!T23))</f>
        <v>Paga</v>
      </c>
      <c r="R5" s="85" t="str">
        <f>IF(L!$A$1=1,L!U4,IF(L!$A$1=2,L!U13,L!U23))</f>
        <v>Mallra dhe shërbime</v>
      </c>
      <c r="S5" s="85" t="str">
        <f>IF(L!$A$1=1,L!V4,IF(L!$A$1=2,L!V13,L!V23))</f>
        <v>Shpenzime komunale</v>
      </c>
      <c r="T5" s="85" t="str">
        <f>IF(L!$A$1=1,L!W4,IF(L!$A$1=2,L!W13,L!W23))</f>
        <v>Subvencione dhe Transfere</v>
      </c>
      <c r="U5" s="85" t="str">
        <f>IF(L!$A$1=1,L!X4,IF(L!$A$1=2,L!X13,L!X23))</f>
        <v>Shpenzime Kapitale</v>
      </c>
    </row>
    <row r="6" spans="1:21">
      <c r="A6" s="145">
        <v>2019</v>
      </c>
      <c r="B6" s="91" t="str">
        <f>IF(L!$A$1=1,L!B179,IF(L!$A$1=2,L!C179,L!D179))</f>
        <v>2019 Janar</v>
      </c>
      <c r="C6" s="117">
        <f t="shared" ref="C6:C18" si="0">D6+J6+P6</f>
        <v>609723.19999999995</v>
      </c>
      <c r="D6" s="112">
        <f>SUM(E6:I6)</f>
        <v>96759.91</v>
      </c>
      <c r="E6" s="112">
        <v>88994.02</v>
      </c>
      <c r="F6" s="112">
        <v>423.98</v>
      </c>
      <c r="G6" s="112">
        <v>7341.91</v>
      </c>
      <c r="H6" s="112"/>
      <c r="I6" s="112"/>
      <c r="J6" s="119">
        <f t="shared" ref="J6:J11" si="1">SUM(K6:O6)</f>
        <v>433391.19</v>
      </c>
      <c r="K6" s="112">
        <v>433391.19</v>
      </c>
      <c r="L6" s="112"/>
      <c r="M6" s="112"/>
      <c r="N6" s="112"/>
      <c r="O6" s="112"/>
      <c r="P6" s="119">
        <f t="shared" ref="P6:P11" si="2">SUM(Q6:U6)</f>
        <v>79572.100000000006</v>
      </c>
      <c r="Q6" s="112">
        <v>79572.100000000006</v>
      </c>
      <c r="R6" s="112"/>
      <c r="S6" s="112"/>
      <c r="T6" s="112"/>
      <c r="U6" s="112"/>
    </row>
    <row r="7" spans="1:21">
      <c r="A7" s="145"/>
      <c r="B7" s="91" t="str">
        <f>IF(L!$A$1=1,L!B180,IF(L!$A$1=2,L!C180,L!D180))</f>
        <v>2019 Shkurt</v>
      </c>
      <c r="C7" s="117">
        <f t="shared" si="0"/>
        <v>653636.4</v>
      </c>
      <c r="D7" s="112">
        <f t="shared" ref="D7:D11" si="3">SUM(E7:I7)</f>
        <v>102951.72</v>
      </c>
      <c r="E7" s="112">
        <v>89248.23</v>
      </c>
      <c r="F7" s="112">
        <v>4212.0600000000004</v>
      </c>
      <c r="G7" s="112">
        <v>9491.43</v>
      </c>
      <c r="H7" s="112"/>
      <c r="I7" s="112"/>
      <c r="J7" s="119">
        <f t="shared" si="1"/>
        <v>441490.92</v>
      </c>
      <c r="K7" s="112">
        <v>436329.86</v>
      </c>
      <c r="L7" s="112">
        <v>0</v>
      </c>
      <c r="M7" s="112">
        <v>5161.0600000000004</v>
      </c>
      <c r="N7" s="112"/>
      <c r="O7" s="112"/>
      <c r="P7" s="119">
        <f t="shared" si="2"/>
        <v>109193.76</v>
      </c>
      <c r="Q7" s="112">
        <v>80694.42</v>
      </c>
      <c r="R7" s="112">
        <v>28499.34</v>
      </c>
      <c r="S7" s="112">
        <v>0</v>
      </c>
      <c r="T7" s="112"/>
      <c r="U7" s="112"/>
    </row>
    <row r="8" spans="1:21">
      <c r="A8" s="145"/>
      <c r="B8" s="91" t="str">
        <f>IF(L!$A$1=1,L!B181,IF(L!$A$1=2,L!C181,L!D181))</f>
        <v xml:space="preserve">2019 Mars </v>
      </c>
      <c r="C8" s="117">
        <f t="shared" si="0"/>
        <v>1520322.24</v>
      </c>
      <c r="D8" s="112">
        <f>SUM(E8:I8)</f>
        <v>806286.01</v>
      </c>
      <c r="E8" s="112">
        <v>90288.07</v>
      </c>
      <c r="F8" s="112">
        <v>58500.03</v>
      </c>
      <c r="G8" s="112">
        <v>10528.6</v>
      </c>
      <c r="H8" s="112">
        <v>41430</v>
      </c>
      <c r="I8" s="112">
        <v>605539.31000000006</v>
      </c>
      <c r="J8" s="119">
        <f t="shared" si="1"/>
        <v>563910.27</v>
      </c>
      <c r="K8" s="112">
        <v>437325.48</v>
      </c>
      <c r="L8" s="112">
        <v>10933.61</v>
      </c>
      <c r="M8" s="112">
        <v>5651.18</v>
      </c>
      <c r="N8" s="112"/>
      <c r="O8" s="112">
        <v>110000</v>
      </c>
      <c r="P8" s="119">
        <f t="shared" si="2"/>
        <v>150125.96000000002</v>
      </c>
      <c r="Q8" s="112">
        <v>82106.63</v>
      </c>
      <c r="R8" s="112">
        <v>6238.53</v>
      </c>
      <c r="S8" s="112">
        <v>12853.39</v>
      </c>
      <c r="T8" s="112">
        <v>8070</v>
      </c>
      <c r="U8" s="112">
        <v>40857.410000000003</v>
      </c>
    </row>
    <row r="9" spans="1:21">
      <c r="A9" s="145"/>
      <c r="B9" s="91" t="str">
        <f>IF(L!$A$1=1,L!B182,IF(L!$A$1=2,L!C182,L!D182))</f>
        <v>2019 Prill</v>
      </c>
      <c r="C9" s="117">
        <f t="shared" si="0"/>
        <v>1568130.4000000001</v>
      </c>
      <c r="D9" s="112">
        <f t="shared" si="3"/>
        <v>878108.97000000009</v>
      </c>
      <c r="E9" s="112">
        <v>88951.77</v>
      </c>
      <c r="F9" s="112">
        <v>73160.639999999999</v>
      </c>
      <c r="G9" s="112">
        <v>15708</v>
      </c>
      <c r="H9" s="112">
        <v>10150</v>
      </c>
      <c r="I9" s="112">
        <v>690138.56</v>
      </c>
      <c r="J9" s="119">
        <f t="shared" si="1"/>
        <v>507027.44</v>
      </c>
      <c r="K9" s="112">
        <v>438052.42</v>
      </c>
      <c r="L9" s="112">
        <v>13708.57</v>
      </c>
      <c r="M9" s="112">
        <v>5266.8</v>
      </c>
      <c r="N9" s="112"/>
      <c r="O9" s="112">
        <v>49999.65</v>
      </c>
      <c r="P9" s="119">
        <f t="shared" si="2"/>
        <v>182993.99</v>
      </c>
      <c r="Q9" s="112">
        <v>81291.94</v>
      </c>
      <c r="R9" s="112">
        <v>16519.05</v>
      </c>
      <c r="S9" s="112">
        <v>5250.36</v>
      </c>
      <c r="T9" s="112">
        <v>5870</v>
      </c>
      <c r="U9" s="112">
        <v>74062.64</v>
      </c>
    </row>
    <row r="10" spans="1:21">
      <c r="A10" s="145"/>
      <c r="B10" s="91" t="str">
        <f>IF(L!$A$1=1,L!B183,IF(L!$A$1=2,L!C183,L!D183))</f>
        <v>2019 Maj</v>
      </c>
      <c r="C10" s="117">
        <f t="shared" si="0"/>
        <v>1841479.01</v>
      </c>
      <c r="D10" s="112">
        <f t="shared" si="3"/>
        <v>1034072.55</v>
      </c>
      <c r="E10" s="112">
        <v>88310.47</v>
      </c>
      <c r="F10" s="112">
        <v>68930.25</v>
      </c>
      <c r="G10" s="112">
        <v>9859.1200000000008</v>
      </c>
      <c r="H10" s="112">
        <v>689961.52</v>
      </c>
      <c r="I10" s="112">
        <v>177011.19</v>
      </c>
      <c r="J10" s="119">
        <f t="shared" si="1"/>
        <v>562995.52</v>
      </c>
      <c r="K10" s="112">
        <v>438367.31</v>
      </c>
      <c r="L10" s="112">
        <v>16931.18</v>
      </c>
      <c r="M10" s="112">
        <v>5162.3500000000004</v>
      </c>
      <c r="N10" s="112"/>
      <c r="O10" s="112">
        <v>102534.68</v>
      </c>
      <c r="P10" s="119">
        <f t="shared" si="2"/>
        <v>244410.94</v>
      </c>
      <c r="Q10" s="112">
        <v>84457.89</v>
      </c>
      <c r="R10" s="112">
        <v>46304.28</v>
      </c>
      <c r="S10" s="112">
        <v>5061.7700000000004</v>
      </c>
      <c r="T10" s="112">
        <v>3500</v>
      </c>
      <c r="U10" s="112">
        <v>105087</v>
      </c>
    </row>
    <row r="11" spans="1:21">
      <c r="A11" s="145"/>
      <c r="B11" s="91" t="str">
        <f>IF(L!$A$1=1,L!B184,IF(L!$A$1=2,L!C184,L!D184))</f>
        <v>2019 Qershor</v>
      </c>
      <c r="C11" s="117">
        <f t="shared" si="0"/>
        <v>1238371.6000000001</v>
      </c>
      <c r="D11" s="112">
        <f t="shared" si="3"/>
        <v>481001.35</v>
      </c>
      <c r="E11" s="112">
        <v>87752.639999999999</v>
      </c>
      <c r="F11" s="112">
        <v>19257.62</v>
      </c>
      <c r="G11" s="112">
        <v>9423.27</v>
      </c>
      <c r="H11" s="112">
        <v>267464.32000000001</v>
      </c>
      <c r="I11" s="112">
        <v>97103.5</v>
      </c>
      <c r="J11" s="119">
        <f t="shared" si="1"/>
        <v>553250.84000000008</v>
      </c>
      <c r="K11" s="112">
        <v>436611.39</v>
      </c>
      <c r="L11" s="112">
        <v>7950.46</v>
      </c>
      <c r="M11" s="112">
        <v>5203.7</v>
      </c>
      <c r="N11" s="112"/>
      <c r="O11" s="112">
        <v>103485.29</v>
      </c>
      <c r="P11" s="119">
        <f t="shared" si="2"/>
        <v>204119.41</v>
      </c>
      <c r="Q11" s="112">
        <v>86417.55</v>
      </c>
      <c r="R11" s="112">
        <v>8144.88</v>
      </c>
      <c r="S11" s="112">
        <v>3141.73</v>
      </c>
      <c r="T11" s="112">
        <v>10340</v>
      </c>
      <c r="U11" s="112">
        <v>96075.25</v>
      </c>
    </row>
    <row r="12" spans="1:21">
      <c r="A12" s="145"/>
      <c r="B12" s="91" t="str">
        <f>IF(L!$A$1=1,L!B185,IF(L!$A$1=2,L!C185,L!D185))</f>
        <v>2019 Korrik</v>
      </c>
      <c r="C12" s="117">
        <f t="shared" si="0"/>
        <v>949737.29</v>
      </c>
      <c r="D12" s="112">
        <f>SUM(E12:I12)</f>
        <v>336955.56000000006</v>
      </c>
      <c r="E12" s="112">
        <v>88104.15</v>
      </c>
      <c r="F12" s="112">
        <v>54217.57</v>
      </c>
      <c r="G12" s="112">
        <v>7640.45</v>
      </c>
      <c r="H12" s="112">
        <v>44379.97</v>
      </c>
      <c r="I12" s="112">
        <v>142613.42000000001</v>
      </c>
      <c r="J12" s="119">
        <f>SUM(K12:O12)</f>
        <v>488705.93</v>
      </c>
      <c r="K12" s="112">
        <v>437738.28</v>
      </c>
      <c r="L12" s="112">
        <v>31615.08</v>
      </c>
      <c r="M12" s="112">
        <v>4254.91</v>
      </c>
      <c r="N12" s="112"/>
      <c r="O12" s="112">
        <v>15097.66</v>
      </c>
      <c r="P12" s="119">
        <f>SUM(Q12:U12)</f>
        <v>124075.79999999999</v>
      </c>
      <c r="Q12" s="112">
        <v>85909.18</v>
      </c>
      <c r="R12" s="112">
        <v>10019.51</v>
      </c>
      <c r="S12" s="112">
        <v>4837.1099999999997</v>
      </c>
      <c r="T12" s="112">
        <v>8310</v>
      </c>
      <c r="U12" s="112">
        <v>15000</v>
      </c>
    </row>
    <row r="13" spans="1:21">
      <c r="A13" s="145"/>
      <c r="B13" s="91" t="str">
        <f>IF(L!$A$1=1,L!B186,IF(L!$A$1=2,L!C186,L!D186))</f>
        <v>2019 Gusht</v>
      </c>
      <c r="C13" s="117">
        <f t="shared" si="0"/>
        <v>1026758.3700000001</v>
      </c>
      <c r="D13" s="112">
        <f>SUM(E13:I13)</f>
        <v>379726.53</v>
      </c>
      <c r="E13" s="112">
        <v>91004.69</v>
      </c>
      <c r="F13" s="112">
        <v>72879.31</v>
      </c>
      <c r="G13" s="112">
        <v>8213.91</v>
      </c>
      <c r="H13" s="112">
        <v>18400</v>
      </c>
      <c r="I13" s="112">
        <v>189228.62</v>
      </c>
      <c r="J13" s="119">
        <f>SUM(K13:O13)</f>
        <v>524929.82000000007</v>
      </c>
      <c r="K13" s="112">
        <v>436877.53</v>
      </c>
      <c r="L13" s="112">
        <v>18619.29</v>
      </c>
      <c r="M13" s="112">
        <v>1669.09</v>
      </c>
      <c r="N13" s="112"/>
      <c r="O13" s="112">
        <v>67763.91</v>
      </c>
      <c r="P13" s="119">
        <f>SUM(Q13:U13)</f>
        <v>122102.02</v>
      </c>
      <c r="Q13" s="112">
        <v>86461.72</v>
      </c>
      <c r="R13" s="112">
        <v>10920.3</v>
      </c>
      <c r="S13" s="112"/>
      <c r="T13" s="112">
        <v>4720</v>
      </c>
      <c r="U13" s="112">
        <v>20000</v>
      </c>
    </row>
    <row r="14" spans="1:21">
      <c r="A14" s="145"/>
      <c r="B14" s="91" t="str">
        <f>IF(L!$A$1=1,L!B187,IF(L!$A$1=2,L!C187,L!D187))</f>
        <v>2019 Shtator</v>
      </c>
      <c r="C14" s="117">
        <f t="shared" si="0"/>
        <v>1025181.6399999999</v>
      </c>
      <c r="D14" s="112">
        <f t="shared" ref="D14:D17" si="4">SUM(E14:I14)</f>
        <v>439880.10000000003</v>
      </c>
      <c r="E14" s="112">
        <v>89834.18</v>
      </c>
      <c r="F14" s="112">
        <v>88642.77</v>
      </c>
      <c r="G14" s="112">
        <v>9443.06</v>
      </c>
      <c r="H14" s="112">
        <v>21423.33</v>
      </c>
      <c r="I14" s="112">
        <v>230536.76</v>
      </c>
      <c r="J14" s="119">
        <f t="shared" ref="J14:J17" si="5">SUM(K14:O14)</f>
        <v>468883.86</v>
      </c>
      <c r="K14" s="112">
        <v>436155.71</v>
      </c>
      <c r="L14" s="112">
        <v>19869.169999999998</v>
      </c>
      <c r="M14" s="112">
        <v>3982.43</v>
      </c>
      <c r="N14" s="112"/>
      <c r="O14" s="112">
        <v>8876.5499999999993</v>
      </c>
      <c r="P14" s="119">
        <f t="shared" ref="P14:P17" si="6">SUM(Q14:U14)</f>
        <v>116417.68</v>
      </c>
      <c r="Q14" s="112">
        <v>87043.48</v>
      </c>
      <c r="R14" s="112">
        <v>17951.03</v>
      </c>
      <c r="S14" s="112">
        <v>3353.17</v>
      </c>
      <c r="T14" s="112">
        <v>5570</v>
      </c>
      <c r="U14" s="112">
        <v>2500</v>
      </c>
    </row>
    <row r="15" spans="1:21">
      <c r="A15" s="145"/>
      <c r="B15" s="91" t="str">
        <f>IF(L!$A$1=1,L!B188,IF(L!$A$1=2,L!C188,L!D188))</f>
        <v>2019 Tetor</v>
      </c>
      <c r="C15" s="117">
        <f t="shared" si="0"/>
        <v>1356913.3699999999</v>
      </c>
      <c r="D15" s="112">
        <f t="shared" si="4"/>
        <v>603543.63</v>
      </c>
      <c r="E15" s="112">
        <v>89897.75</v>
      </c>
      <c r="F15" s="112">
        <v>100720.75</v>
      </c>
      <c r="G15" s="112">
        <v>10212.959999999999</v>
      </c>
      <c r="H15" s="112">
        <v>0</v>
      </c>
      <c r="I15" s="112">
        <v>402712.17</v>
      </c>
      <c r="J15" s="119">
        <f t="shared" si="5"/>
        <v>543588.48</v>
      </c>
      <c r="K15" s="112">
        <v>436138.23999999999</v>
      </c>
      <c r="L15" s="112">
        <v>84153.42</v>
      </c>
      <c r="M15" s="112">
        <v>5394.53</v>
      </c>
      <c r="N15" s="112"/>
      <c r="O15" s="112">
        <v>17902.29</v>
      </c>
      <c r="P15" s="119">
        <f t="shared" si="6"/>
        <v>209781.26</v>
      </c>
      <c r="Q15" s="112">
        <v>84366.16</v>
      </c>
      <c r="R15" s="112">
        <v>21216.34</v>
      </c>
      <c r="S15" s="112">
        <v>5374.86</v>
      </c>
      <c r="T15" s="112">
        <v>2290</v>
      </c>
      <c r="U15" s="112">
        <v>96533.9</v>
      </c>
    </row>
    <row r="16" spans="1:21">
      <c r="A16" s="145"/>
      <c r="B16" s="91" t="str">
        <f>IF(L!$A$1=1,L!B189,IF(L!$A$1=2,L!C189,L!D189))</f>
        <v xml:space="preserve">2019 Nëntor </v>
      </c>
      <c r="C16" s="117">
        <f t="shared" si="0"/>
        <v>1368393.9400000002</v>
      </c>
      <c r="D16" s="112">
        <f t="shared" si="4"/>
        <v>559273.25</v>
      </c>
      <c r="E16" s="112">
        <v>88452.5</v>
      </c>
      <c r="F16" s="112">
        <v>109277.57</v>
      </c>
      <c r="G16" s="112">
        <v>13137.29</v>
      </c>
      <c r="H16" s="112">
        <v>67643.710000000006</v>
      </c>
      <c r="I16" s="112">
        <v>280762.18</v>
      </c>
      <c r="J16" s="119">
        <f t="shared" si="5"/>
        <v>685653.18</v>
      </c>
      <c r="K16" s="112">
        <v>448135.91</v>
      </c>
      <c r="L16" s="112">
        <v>117989.29</v>
      </c>
      <c r="M16" s="112">
        <v>2956.56</v>
      </c>
      <c r="N16" s="112"/>
      <c r="O16" s="112">
        <v>116571.42</v>
      </c>
      <c r="P16" s="119">
        <f t="shared" si="6"/>
        <v>123467.51</v>
      </c>
      <c r="Q16" s="112">
        <v>84912.88</v>
      </c>
      <c r="R16" s="112">
        <v>16544.23</v>
      </c>
      <c r="S16" s="112">
        <v>6060.4</v>
      </c>
      <c r="T16" s="112">
        <v>950</v>
      </c>
      <c r="U16" s="112">
        <v>15000</v>
      </c>
    </row>
    <row r="17" spans="1:26">
      <c r="A17" s="145"/>
      <c r="B17" s="91" t="str">
        <f>IF(L!$A$1=1,L!B190,IF(L!$A$1=2,L!C190,L!D190))</f>
        <v>2019 Dhjetor</v>
      </c>
      <c r="C17" s="117">
        <f t="shared" si="0"/>
        <v>1529954.3599999999</v>
      </c>
      <c r="D17" s="112">
        <f t="shared" si="4"/>
        <v>692513.03</v>
      </c>
      <c r="E17" s="112">
        <v>90133.32</v>
      </c>
      <c r="F17" s="112">
        <v>59653.3</v>
      </c>
      <c r="G17" s="112">
        <v>0</v>
      </c>
      <c r="H17" s="112">
        <v>5875.41</v>
      </c>
      <c r="I17" s="112">
        <v>536851</v>
      </c>
      <c r="J17" s="119">
        <f t="shared" si="5"/>
        <v>664934.67999999993</v>
      </c>
      <c r="K17" s="112">
        <v>434839.82</v>
      </c>
      <c r="L17" s="112">
        <v>116352.55</v>
      </c>
      <c r="M17" s="112">
        <v>26266.71</v>
      </c>
      <c r="N17" s="112"/>
      <c r="O17" s="112">
        <v>87475.6</v>
      </c>
      <c r="P17" s="119">
        <f t="shared" si="6"/>
        <v>172506.65000000002</v>
      </c>
      <c r="Q17" s="112">
        <v>86237.42</v>
      </c>
      <c r="R17" s="112">
        <v>21716.22</v>
      </c>
      <c r="S17" s="112">
        <v>18567.21</v>
      </c>
      <c r="T17" s="112">
        <v>380</v>
      </c>
      <c r="U17" s="112">
        <v>45605.8</v>
      </c>
    </row>
    <row r="18" spans="1:26">
      <c r="A18" s="145"/>
      <c r="B18" s="98" t="str">
        <f>IF(L!$A$1=1,L!B191,IF(L!$A$1=2,L!C191,L!D191))</f>
        <v>Gjithsej 2019</v>
      </c>
      <c r="C18" s="117">
        <f t="shared" si="0"/>
        <v>14688601.820000002</v>
      </c>
      <c r="D18" s="117">
        <f>SUM(E18:I18)</f>
        <v>6411072.6100000013</v>
      </c>
      <c r="E18" s="117">
        <f t="shared" ref="E18:I18" si="7">SUM(E6:E17)</f>
        <v>1070971.79</v>
      </c>
      <c r="F18" s="117">
        <f t="shared" si="7"/>
        <v>709875.85000000009</v>
      </c>
      <c r="G18" s="117">
        <f t="shared" si="7"/>
        <v>111000</v>
      </c>
      <c r="H18" s="117">
        <f t="shared" si="7"/>
        <v>1166728.26</v>
      </c>
      <c r="I18" s="117">
        <f t="shared" si="7"/>
        <v>3352496.7100000004</v>
      </c>
      <c r="J18" s="117">
        <f>SUM(K18:O18)</f>
        <v>6438762.1300000008</v>
      </c>
      <c r="K18" s="117">
        <f t="shared" ref="K18:O18" si="8">SUM(K6:K17)</f>
        <v>5249963.1400000006</v>
      </c>
      <c r="L18" s="117">
        <f t="shared" si="8"/>
        <v>438122.62</v>
      </c>
      <c r="M18" s="117">
        <f t="shared" si="8"/>
        <v>70969.319999999992</v>
      </c>
      <c r="N18" s="117">
        <f t="shared" si="8"/>
        <v>0</v>
      </c>
      <c r="O18" s="117">
        <f t="shared" si="8"/>
        <v>679707.04999999993</v>
      </c>
      <c r="P18" s="117">
        <f>SUM(Q18:U18)</f>
        <v>1838767.08</v>
      </c>
      <c r="Q18" s="117">
        <f t="shared" ref="Q18:U18" si="9">SUM(Q6:Q17)</f>
        <v>1009471.37</v>
      </c>
      <c r="R18" s="117">
        <f t="shared" si="9"/>
        <v>204073.71</v>
      </c>
      <c r="S18" s="117">
        <f t="shared" si="9"/>
        <v>64500</v>
      </c>
      <c r="T18" s="117">
        <f t="shared" si="9"/>
        <v>50000</v>
      </c>
      <c r="U18" s="117">
        <f t="shared" si="9"/>
        <v>510721.99999999994</v>
      </c>
    </row>
    <row r="19" spans="1:26">
      <c r="A19" s="145">
        <v>2020</v>
      </c>
      <c r="B19" s="91" t="str">
        <f>IF(L!$A$1=1,L!B192,IF(L!$A$1=2,L!C192,L!D192))</f>
        <v>2020 Janar</v>
      </c>
      <c r="C19" s="117">
        <f t="shared" ref="C19:C30" si="10">D19+J19+P19</f>
        <v>617792.88</v>
      </c>
      <c r="D19" s="112">
        <f>SUM(E19:I19)</f>
        <v>95805.34</v>
      </c>
      <c r="E19" s="128">
        <v>88525.949999999983</v>
      </c>
      <c r="F19" s="128">
        <v>4143.07</v>
      </c>
      <c r="G19" s="128">
        <v>3136.32</v>
      </c>
      <c r="H19" s="128">
        <v>0</v>
      </c>
      <c r="I19" s="128">
        <v>0</v>
      </c>
      <c r="J19" s="119">
        <f t="shared" ref="J19:J24" si="11">SUM(K19:O19)</f>
        <v>434413.68000000005</v>
      </c>
      <c r="K19" s="112">
        <v>434324.41000000003</v>
      </c>
      <c r="L19" s="112">
        <v>0</v>
      </c>
      <c r="M19" s="112">
        <v>89.27</v>
      </c>
      <c r="N19" s="112">
        <v>0</v>
      </c>
      <c r="O19" s="112">
        <v>0</v>
      </c>
      <c r="P19" s="119">
        <f t="shared" ref="P19:P24" si="12">SUM(Q19:U19)</f>
        <v>87573.86</v>
      </c>
      <c r="Q19" s="112">
        <v>87573.86</v>
      </c>
      <c r="R19" s="112">
        <v>0</v>
      </c>
      <c r="S19" s="112">
        <v>0</v>
      </c>
      <c r="T19" s="112">
        <v>0</v>
      </c>
      <c r="U19" s="112">
        <v>0</v>
      </c>
    </row>
    <row r="20" spans="1:26">
      <c r="A20" s="145"/>
      <c r="B20" s="91" t="str">
        <f>IF(L!$A$1=1,L!B193,IF(L!$A$1=2,L!C193,L!D193))</f>
        <v>2020 Shkurt</v>
      </c>
      <c r="C20" s="117">
        <f t="shared" si="10"/>
        <v>730541.76</v>
      </c>
      <c r="D20" s="112">
        <f>SUM(E20:I20)</f>
        <v>160583.81</v>
      </c>
      <c r="E20" s="112">
        <v>87559.84</v>
      </c>
      <c r="F20" s="112">
        <v>26339.23</v>
      </c>
      <c r="G20" s="112">
        <v>13133.03</v>
      </c>
      <c r="H20" s="112">
        <v>0</v>
      </c>
      <c r="I20" s="112">
        <v>33551.71</v>
      </c>
      <c r="J20" s="119">
        <f t="shared" si="11"/>
        <v>449683.94000000006</v>
      </c>
      <c r="K20" s="112">
        <v>434105.27</v>
      </c>
      <c r="L20" s="112">
        <v>9350.34</v>
      </c>
      <c r="M20" s="112">
        <v>6228.33</v>
      </c>
      <c r="N20" s="112">
        <v>0</v>
      </c>
      <c r="O20" s="112">
        <v>0</v>
      </c>
      <c r="P20" s="119">
        <f t="shared" si="12"/>
        <v>120274.01</v>
      </c>
      <c r="Q20" s="112">
        <v>88086.01</v>
      </c>
      <c r="R20" s="112">
        <v>32070.16</v>
      </c>
      <c r="S20" s="112">
        <v>117.84</v>
      </c>
      <c r="T20" s="112">
        <v>0</v>
      </c>
      <c r="U20" s="112">
        <v>0</v>
      </c>
    </row>
    <row r="21" spans="1:26">
      <c r="A21" s="145"/>
      <c r="B21" s="91" t="str">
        <f>IF(L!$A$1=1,L!B194,IF(L!$A$1=2,L!C194,L!D194))</f>
        <v xml:space="preserve">2020 Mars </v>
      </c>
      <c r="C21" s="117">
        <f t="shared" si="10"/>
        <v>1317831.49</v>
      </c>
      <c r="D21" s="112">
        <f>SUM(E21:I21)</f>
        <v>613983.48</v>
      </c>
      <c r="E21" s="112">
        <v>105261.71999999997</v>
      </c>
      <c r="F21" s="112">
        <v>86692.7</v>
      </c>
      <c r="G21" s="112">
        <v>11445.57</v>
      </c>
      <c r="H21" s="112">
        <v>0</v>
      </c>
      <c r="I21" s="112">
        <v>410583.49</v>
      </c>
      <c r="J21" s="119">
        <f t="shared" si="11"/>
        <v>528111.57000000007</v>
      </c>
      <c r="K21" s="112">
        <v>433904.13</v>
      </c>
      <c r="L21" s="112">
        <v>11675.02</v>
      </c>
      <c r="M21" s="112">
        <v>2657.02</v>
      </c>
      <c r="N21" s="112">
        <v>0</v>
      </c>
      <c r="O21" s="112">
        <v>79875.399999999994</v>
      </c>
      <c r="P21" s="119">
        <f t="shared" si="12"/>
        <v>175736.44</v>
      </c>
      <c r="Q21" s="112">
        <v>87022.45</v>
      </c>
      <c r="R21" s="112">
        <v>33575.79</v>
      </c>
      <c r="S21" s="112">
        <v>5138.2</v>
      </c>
      <c r="T21" s="112">
        <v>0</v>
      </c>
      <c r="U21" s="112">
        <v>50000</v>
      </c>
    </row>
    <row r="22" spans="1:26">
      <c r="A22" s="145"/>
      <c r="B22" s="91" t="str">
        <f>IF(L!$A$1=1,L!B195,IF(L!$A$1=2,L!C195,L!D195))</f>
        <v>2020 Prill</v>
      </c>
      <c r="C22" s="117">
        <f t="shared" si="10"/>
        <v>1605775.5000000002</v>
      </c>
      <c r="D22" s="112">
        <f t="shared" ref="D22:D28" si="13">SUM(E22:I22)</f>
        <v>730094.63000000012</v>
      </c>
      <c r="E22" s="112">
        <v>96656.11</v>
      </c>
      <c r="F22" s="112">
        <v>72345.34</v>
      </c>
      <c r="G22" s="112">
        <v>10212.370000000001</v>
      </c>
      <c r="H22" s="112">
        <v>0</v>
      </c>
      <c r="I22" s="112">
        <v>550880.81000000006</v>
      </c>
      <c r="J22" s="119">
        <f t="shared" si="11"/>
        <v>631302.52</v>
      </c>
      <c r="K22" s="112">
        <v>435144.47</v>
      </c>
      <c r="L22" s="112">
        <v>9327.52</v>
      </c>
      <c r="M22" s="112">
        <v>458.28</v>
      </c>
      <c r="N22" s="112">
        <v>0</v>
      </c>
      <c r="O22" s="112">
        <v>186372.25</v>
      </c>
      <c r="P22" s="119">
        <f t="shared" si="12"/>
        <v>244378.35</v>
      </c>
      <c r="Q22" s="112">
        <v>126325.9</v>
      </c>
      <c r="R22" s="112">
        <v>31960.23</v>
      </c>
      <c r="S22" s="112">
        <v>7863.72</v>
      </c>
      <c r="T22" s="112">
        <v>1730</v>
      </c>
      <c r="U22" s="112">
        <v>76498.5</v>
      </c>
    </row>
    <row r="23" spans="1:26">
      <c r="A23" s="145"/>
      <c r="B23" s="91" t="str">
        <f>IF(L!$A$1=1,L!B196,IF(L!$A$1=2,L!C196,L!D196))</f>
        <v>2020 Maj</v>
      </c>
      <c r="C23" s="117">
        <f>D23+J23+P23</f>
        <v>1358318.9900000002</v>
      </c>
      <c r="D23" s="112">
        <f t="shared" si="13"/>
        <v>689363.9</v>
      </c>
      <c r="E23" s="112">
        <v>96630.44</v>
      </c>
      <c r="F23" s="112">
        <v>83539.23</v>
      </c>
      <c r="G23" s="112">
        <v>10038.17</v>
      </c>
      <c r="H23" s="112">
        <v>2500</v>
      </c>
      <c r="I23" s="112">
        <v>496656.06</v>
      </c>
      <c r="J23" s="119">
        <f t="shared" si="11"/>
        <v>498401.22000000003</v>
      </c>
      <c r="K23" s="112">
        <v>435666.52</v>
      </c>
      <c r="L23" s="112">
        <v>5175.0600000000004</v>
      </c>
      <c r="M23" s="112">
        <v>4857.4399999999996</v>
      </c>
      <c r="N23" s="112"/>
      <c r="O23" s="112">
        <v>52702.2</v>
      </c>
      <c r="P23" s="119">
        <f t="shared" si="12"/>
        <v>170553.87000000002</v>
      </c>
      <c r="Q23" s="112">
        <v>131998.67000000001</v>
      </c>
      <c r="R23" s="112">
        <v>18218.91</v>
      </c>
      <c r="S23" s="112">
        <v>10528.29</v>
      </c>
      <c r="T23" s="112">
        <v>5320</v>
      </c>
      <c r="U23" s="112">
        <v>4488</v>
      </c>
    </row>
    <row r="24" spans="1:26">
      <c r="A24" s="145"/>
      <c r="B24" s="91" t="str">
        <f>IF(L!$A$1=1,L!B197,IF(L!$A$1=2,L!C197,L!D197))</f>
        <v>2020 Qershor</v>
      </c>
      <c r="C24" s="117">
        <f>D24+J24+P24</f>
        <v>1009705.25</v>
      </c>
      <c r="D24" s="112">
        <f t="shared" si="13"/>
        <v>330864.28000000003</v>
      </c>
      <c r="E24" s="112">
        <v>87649.46</v>
      </c>
      <c r="F24" s="112">
        <v>59933.7</v>
      </c>
      <c r="G24" s="112">
        <v>8344.48</v>
      </c>
      <c r="H24" s="112">
        <v>1150</v>
      </c>
      <c r="I24" s="112">
        <v>173786.64</v>
      </c>
      <c r="J24" s="119">
        <f t="shared" si="11"/>
        <v>535664.1</v>
      </c>
      <c r="K24" s="112">
        <v>435772.59</v>
      </c>
      <c r="L24" s="112">
        <v>7152.29</v>
      </c>
      <c r="M24" s="112">
        <v>3819.96</v>
      </c>
      <c r="N24" s="112">
        <v>0</v>
      </c>
      <c r="O24" s="112">
        <v>88919.26</v>
      </c>
      <c r="P24" s="119">
        <f t="shared" si="12"/>
        <v>143176.87</v>
      </c>
      <c r="Q24" s="112">
        <v>92718.75</v>
      </c>
      <c r="R24" s="112">
        <v>18016.759999999998</v>
      </c>
      <c r="S24" s="112">
        <v>5155.4799999999996</v>
      </c>
      <c r="T24" s="112">
        <v>5950</v>
      </c>
      <c r="U24" s="112">
        <v>21335.88</v>
      </c>
    </row>
    <row r="25" spans="1:26">
      <c r="A25" s="145"/>
      <c r="B25" s="91" t="str">
        <f>IF(L!$A$1=1,L!B198,IF(L!$A$1=2,L!C198,L!D198))</f>
        <v>2020 Korrik</v>
      </c>
      <c r="C25" s="117">
        <f t="shared" si="10"/>
        <v>1031547.49</v>
      </c>
      <c r="D25" s="112">
        <f t="shared" si="13"/>
        <v>315998.49</v>
      </c>
      <c r="E25" s="112">
        <v>91499.92</v>
      </c>
      <c r="F25" s="112">
        <v>48336.84</v>
      </c>
      <c r="G25" s="112">
        <v>7945.29</v>
      </c>
      <c r="H25" s="112">
        <v>0</v>
      </c>
      <c r="I25" s="112">
        <v>168216.44</v>
      </c>
      <c r="J25" s="119">
        <f>SUM(K25:O25)</f>
        <v>509626.53</v>
      </c>
      <c r="K25" s="112">
        <v>435226.28</v>
      </c>
      <c r="L25" s="112">
        <v>73687.58</v>
      </c>
      <c r="M25" s="112">
        <v>712.67</v>
      </c>
      <c r="N25" s="112">
        <v>0</v>
      </c>
      <c r="O25" s="112">
        <v>0</v>
      </c>
      <c r="P25" s="119">
        <f>SUM(Q25:U25)</f>
        <v>205922.47</v>
      </c>
      <c r="Q25" s="112">
        <v>89379.49</v>
      </c>
      <c r="R25" s="112">
        <v>59812.39</v>
      </c>
      <c r="S25" s="112">
        <v>1809.78</v>
      </c>
      <c r="T25" s="112">
        <v>10300</v>
      </c>
      <c r="U25" s="112">
        <v>44620.81</v>
      </c>
      <c r="V25" s="114"/>
      <c r="W25" s="114"/>
      <c r="Z25" s="114"/>
    </row>
    <row r="26" spans="1:26">
      <c r="A26" s="145"/>
      <c r="B26" s="91" t="str">
        <f>IF(L!$A$1=1,L!B199,IF(L!$A$1=2,L!C199,L!D199))</f>
        <v>2020 Gusht</v>
      </c>
      <c r="C26" s="117">
        <f>D26+J26+P26</f>
        <v>1065205.73</v>
      </c>
      <c r="D26" s="112">
        <f>SUM(E26:I26)</f>
        <v>284366.19</v>
      </c>
      <c r="E26" s="112">
        <v>90246.25</v>
      </c>
      <c r="F26" s="112">
        <v>59001.29</v>
      </c>
      <c r="G26" s="112">
        <v>7900.68</v>
      </c>
      <c r="H26" s="112">
        <v>800</v>
      </c>
      <c r="I26" s="112">
        <v>126417.97</v>
      </c>
      <c r="J26" s="119">
        <f>SUM(K26:O26)</f>
        <v>582820.08000000007</v>
      </c>
      <c r="K26" s="112">
        <v>431600.28</v>
      </c>
      <c r="L26" s="112">
        <v>21754.09</v>
      </c>
      <c r="M26" s="112">
        <v>431.31</v>
      </c>
      <c r="N26" s="112">
        <v>0</v>
      </c>
      <c r="O26" s="112">
        <v>129034.4</v>
      </c>
      <c r="P26" s="119">
        <f>SUM(Q26:U26)</f>
        <v>198019.46000000002</v>
      </c>
      <c r="Q26" s="112">
        <v>159454.06</v>
      </c>
      <c r="R26" s="112">
        <v>147.91999999999999</v>
      </c>
      <c r="S26" s="112">
        <v>58.92</v>
      </c>
      <c r="T26" s="112">
        <v>5950</v>
      </c>
      <c r="U26" s="112">
        <v>32408.560000000001</v>
      </c>
      <c r="V26" s="114"/>
      <c r="W26" s="114"/>
      <c r="Z26" s="114"/>
    </row>
    <row r="27" spans="1:26">
      <c r="A27" s="145"/>
      <c r="B27" s="91" t="str">
        <f>IF(L!$A$1=1,L!B200,IF(L!$A$1=2,L!C200,L!D200))</f>
        <v>2020 Shtator</v>
      </c>
      <c r="C27" s="117">
        <f>D27+J27+P27</f>
        <v>1762807.71</v>
      </c>
      <c r="D27" s="118">
        <f>SUM(E27:I27)</f>
        <v>951544.78</v>
      </c>
      <c r="E27" s="118">
        <v>98598.26</v>
      </c>
      <c r="F27" s="118">
        <v>94454.05</v>
      </c>
      <c r="G27" s="118">
        <v>9950.39</v>
      </c>
      <c r="H27" s="118">
        <v>92100</v>
      </c>
      <c r="I27" s="118">
        <v>656442.07999999996</v>
      </c>
      <c r="J27" s="119">
        <f>SUM(K27:O27)</f>
        <v>663414.48</v>
      </c>
      <c r="K27" s="118">
        <v>443848.36</v>
      </c>
      <c r="L27" s="118">
        <v>10652.79</v>
      </c>
      <c r="M27" s="118">
        <v>1999.53</v>
      </c>
      <c r="N27" s="118">
        <v>0</v>
      </c>
      <c r="O27" s="118">
        <v>206913.8</v>
      </c>
      <c r="P27" s="119">
        <f>SUM(Q27:U27)</f>
        <v>147848.45000000001</v>
      </c>
      <c r="Q27" s="118">
        <v>79838.33</v>
      </c>
      <c r="R27" s="118">
        <v>24257.89</v>
      </c>
      <c r="S27" s="118">
        <v>4822.8</v>
      </c>
      <c r="T27" s="118">
        <v>8850</v>
      </c>
      <c r="U27" s="118">
        <v>30079.43</v>
      </c>
      <c r="V27" s="114"/>
      <c r="W27" s="114"/>
      <c r="X27" s="114"/>
      <c r="Y27" s="114"/>
      <c r="Z27" s="114"/>
    </row>
    <row r="28" spans="1:26">
      <c r="A28" s="145"/>
      <c r="B28" s="91" t="str">
        <f>IF(L!$A$1=1,L!B201,IF(L!$A$1=2,L!C201,L!D201))</f>
        <v>2020 Tetor</v>
      </c>
      <c r="C28" s="117">
        <f t="shared" si="10"/>
        <v>1476022.35</v>
      </c>
      <c r="D28" s="112">
        <f t="shared" si="13"/>
        <v>623410.13</v>
      </c>
      <c r="E28" s="112">
        <v>95978.83</v>
      </c>
      <c r="F28" s="112">
        <v>118001.60000000001</v>
      </c>
      <c r="G28" s="112">
        <v>10447.84</v>
      </c>
      <c r="H28" s="112">
        <v>64400</v>
      </c>
      <c r="I28" s="112">
        <v>334581.86</v>
      </c>
      <c r="J28" s="119">
        <f t="shared" ref="J28:J30" si="14">SUM(K28:O28)</f>
        <v>633944.01</v>
      </c>
      <c r="K28" s="112">
        <v>431725</v>
      </c>
      <c r="L28" s="112">
        <v>96565.69</v>
      </c>
      <c r="M28" s="112">
        <v>10781.41</v>
      </c>
      <c r="N28" s="112">
        <v>0</v>
      </c>
      <c r="O28" s="112">
        <v>94871.91</v>
      </c>
      <c r="P28" s="119">
        <f t="shared" ref="P28:P30" si="15">SUM(Q28:U28)</f>
        <v>218668.21000000002</v>
      </c>
      <c r="Q28" s="118">
        <v>82280.710000000006</v>
      </c>
      <c r="R28" s="118">
        <v>74326.39</v>
      </c>
      <c r="S28" s="118">
        <v>7988.92</v>
      </c>
      <c r="T28" s="118">
        <v>16800</v>
      </c>
      <c r="U28" s="118">
        <v>37272.19</v>
      </c>
      <c r="V28" s="114"/>
      <c r="W28" s="114"/>
      <c r="X28" s="114"/>
      <c r="Y28" s="114"/>
      <c r="Z28" s="114"/>
    </row>
    <row r="29" spans="1:26">
      <c r="A29" s="145"/>
      <c r="B29" s="91" t="str">
        <f>IF(L!$A$1=1,L!B202,IF(L!$A$1=2,L!C202,L!D202))</f>
        <v xml:space="preserve">2020 Nëntor </v>
      </c>
      <c r="C29" s="117">
        <f t="shared" si="10"/>
        <v>1359568.96</v>
      </c>
      <c r="D29" s="112">
        <f>SUM(E29:I29)</f>
        <v>502395.97</v>
      </c>
      <c r="E29" s="112">
        <v>119291.21</v>
      </c>
      <c r="F29" s="112">
        <v>106970.61</v>
      </c>
      <c r="G29" s="112">
        <v>12202.38</v>
      </c>
      <c r="H29" s="112">
        <v>29840</v>
      </c>
      <c r="I29" s="112">
        <v>234091.77</v>
      </c>
      <c r="J29" s="119">
        <f t="shared" si="14"/>
        <v>593271.93000000005</v>
      </c>
      <c r="K29" s="112">
        <v>434940.63</v>
      </c>
      <c r="L29" s="112">
        <v>55631.46</v>
      </c>
      <c r="M29" s="112">
        <v>8862.0499999999993</v>
      </c>
      <c r="N29" s="112">
        <v>0</v>
      </c>
      <c r="O29" s="112">
        <v>93837.79</v>
      </c>
      <c r="P29" s="119">
        <f t="shared" si="15"/>
        <v>263901.06</v>
      </c>
      <c r="Q29" s="112">
        <v>137651.12</v>
      </c>
      <c r="R29" s="112">
        <v>32934.269999999997</v>
      </c>
      <c r="S29" s="112">
        <v>5532.68</v>
      </c>
      <c r="T29" s="112">
        <v>5320</v>
      </c>
      <c r="U29" s="112">
        <v>82462.990000000005</v>
      </c>
      <c r="V29" s="114"/>
      <c r="W29" s="114"/>
      <c r="X29" s="114"/>
      <c r="Y29" s="114">
        <f t="shared" ref="Y29" si="16">SUM(Y25:Y28)</f>
        <v>0</v>
      </c>
      <c r="Z29" s="114"/>
    </row>
    <row r="30" spans="1:26">
      <c r="A30" s="145"/>
      <c r="B30" s="91" t="str">
        <f>IF(L!$A$1=1,L!B203,IF(L!$A$1=2,L!C203,L!D203))</f>
        <v>2020 Dhjetor</v>
      </c>
      <c r="C30" s="117">
        <f t="shared" si="10"/>
        <v>1730049.9900000002</v>
      </c>
      <c r="D30" s="112">
        <f>SUM(E30:I30)</f>
        <v>730838.89</v>
      </c>
      <c r="E30" s="112">
        <v>109018.48</v>
      </c>
      <c r="F30" s="112">
        <v>86694.91</v>
      </c>
      <c r="G30" s="112">
        <v>34685.03</v>
      </c>
      <c r="H30" s="112">
        <v>0</v>
      </c>
      <c r="I30" s="112">
        <v>500440.47</v>
      </c>
      <c r="J30" s="119">
        <f t="shared" si="14"/>
        <v>695705.73</v>
      </c>
      <c r="K30" s="112">
        <v>474319.91</v>
      </c>
      <c r="L30" s="112">
        <v>143387.03</v>
      </c>
      <c r="M30" s="112">
        <v>22998.79</v>
      </c>
      <c r="N30" s="112">
        <v>0</v>
      </c>
      <c r="O30" s="112">
        <v>55000</v>
      </c>
      <c r="P30" s="119">
        <f t="shared" si="15"/>
        <v>303505.37</v>
      </c>
      <c r="Q30" s="112">
        <v>131115.15</v>
      </c>
      <c r="R30" s="112">
        <v>44729.1</v>
      </c>
      <c r="S30" s="112">
        <v>11549.92</v>
      </c>
      <c r="T30" s="112">
        <v>780</v>
      </c>
      <c r="U30" s="112">
        <v>115331.2</v>
      </c>
    </row>
    <row r="31" spans="1:26">
      <c r="A31" s="145"/>
      <c r="B31" s="91" t="str">
        <f>IF(L!$A$1=1,L!B204,IF(L!$A$1=2,L!C204,L!D204))</f>
        <v>Gjithsej 2020</v>
      </c>
      <c r="C31" s="117">
        <f t="shared" ref="C31:C36" si="17">D31+J31+P31</f>
        <v>15065168.1</v>
      </c>
      <c r="D31" s="117">
        <f>SUM(E31:I31)</f>
        <v>6029249.8899999997</v>
      </c>
      <c r="E31" s="117">
        <f t="shared" ref="E31:I31" si="18">SUM(E19:E30)</f>
        <v>1166916.47</v>
      </c>
      <c r="F31" s="117">
        <f t="shared" si="18"/>
        <v>846452.57</v>
      </c>
      <c r="G31" s="117">
        <f t="shared" si="18"/>
        <v>139441.54999999999</v>
      </c>
      <c r="H31" s="117">
        <f t="shared" si="18"/>
        <v>190790</v>
      </c>
      <c r="I31" s="117">
        <f t="shared" si="18"/>
        <v>3685649.3</v>
      </c>
      <c r="J31" s="117">
        <f>SUM(K31:O31)</f>
        <v>6756359.79</v>
      </c>
      <c r="K31" s="117">
        <f t="shared" ref="K31:O31" si="19">SUM(K19:K30)</f>
        <v>5260577.8500000006</v>
      </c>
      <c r="L31" s="117">
        <f t="shared" si="19"/>
        <v>444358.87</v>
      </c>
      <c r="M31" s="117">
        <f t="shared" si="19"/>
        <v>63896.06</v>
      </c>
      <c r="N31" s="117">
        <f t="shared" si="19"/>
        <v>0</v>
      </c>
      <c r="O31" s="117">
        <f t="shared" si="19"/>
        <v>987527.01000000013</v>
      </c>
      <c r="P31" s="117">
        <f>SUM(Q31:U31)</f>
        <v>2279558.42</v>
      </c>
      <c r="Q31" s="117">
        <f t="shared" ref="Q31:U31" si="20">SUM(Q19:Q30)</f>
        <v>1293444.4999999998</v>
      </c>
      <c r="R31" s="117">
        <f t="shared" si="20"/>
        <v>370049.81</v>
      </c>
      <c r="S31" s="117">
        <f t="shared" si="20"/>
        <v>60566.549999999996</v>
      </c>
      <c r="T31" s="117">
        <f t="shared" si="20"/>
        <v>61000</v>
      </c>
      <c r="U31" s="117">
        <f t="shared" si="20"/>
        <v>494497.56</v>
      </c>
    </row>
    <row r="32" spans="1:26">
      <c r="A32" s="140">
        <v>2021</v>
      </c>
      <c r="B32" s="91" t="str">
        <f>IF(L!$A$1=1,L!B205,IF(L!$A$1=2,L!C205,L!D205))</f>
        <v>2021 Janar</v>
      </c>
      <c r="C32" s="117">
        <f t="shared" si="17"/>
        <v>641351.79999999993</v>
      </c>
      <c r="D32" s="118">
        <f>SUM(E32:I32)</f>
        <v>96016.08</v>
      </c>
      <c r="E32" s="118">
        <v>96016.08</v>
      </c>
      <c r="F32" s="118">
        <v>0</v>
      </c>
      <c r="G32" s="118">
        <v>0</v>
      </c>
      <c r="H32" s="118">
        <v>0</v>
      </c>
      <c r="I32" s="118">
        <v>0</v>
      </c>
      <c r="J32" s="119">
        <f>SUM(K32:O32)</f>
        <v>436775.25</v>
      </c>
      <c r="K32" s="118">
        <v>436775.25</v>
      </c>
      <c r="L32" s="118">
        <v>0</v>
      </c>
      <c r="M32" s="118">
        <v>0</v>
      </c>
      <c r="N32" s="118">
        <v>0</v>
      </c>
      <c r="O32" s="118">
        <v>0</v>
      </c>
      <c r="P32" s="119">
        <f>SUM(Q32:U32)</f>
        <v>108560.47</v>
      </c>
      <c r="Q32" s="118">
        <v>108560.47</v>
      </c>
      <c r="R32" s="118">
        <f t="shared" ref="R32" si="21">S32+Y32+AE32</f>
        <v>0</v>
      </c>
      <c r="S32" s="118">
        <f t="shared" ref="S32" si="22">T32+Z32+AF32</f>
        <v>0</v>
      </c>
      <c r="T32" s="118">
        <f t="shared" ref="T32" si="23">U32+AA32+AG32</f>
        <v>0</v>
      </c>
      <c r="U32" s="118">
        <f t="shared" ref="U32:U42" si="24">V32+AB32+AH32</f>
        <v>0</v>
      </c>
    </row>
    <row r="33" spans="1:21">
      <c r="A33" s="141"/>
      <c r="B33" s="91" t="str">
        <f>IF(L!$A$1=1,L!B206,IF(L!$A$1=2,L!C206,L!D206))</f>
        <v>2021 Shkurt</v>
      </c>
      <c r="C33" s="117">
        <f t="shared" si="17"/>
        <v>1214981.8999999999</v>
      </c>
      <c r="D33" s="118">
        <f>SUM(E33:I33)</f>
        <v>927599.74</v>
      </c>
      <c r="E33" s="118">
        <v>0</v>
      </c>
      <c r="F33" s="118">
        <v>58391.42</v>
      </c>
      <c r="G33" s="118">
        <v>20988.080000000002</v>
      </c>
      <c r="H33" s="118">
        <v>0</v>
      </c>
      <c r="I33" s="118">
        <v>848220.24</v>
      </c>
      <c r="J33" s="119">
        <f>SUM(K33:O33)</f>
        <v>196600.28000000003</v>
      </c>
      <c r="K33" s="118">
        <v>0</v>
      </c>
      <c r="L33" s="118">
        <v>6153.98</v>
      </c>
      <c r="M33" s="118">
        <v>3340.91</v>
      </c>
      <c r="N33" s="118">
        <v>0</v>
      </c>
      <c r="O33" s="118">
        <v>187105.39</v>
      </c>
      <c r="P33" s="119">
        <f t="shared" ref="P33" si="25">SUM(Q33:U33)</f>
        <v>90781.88</v>
      </c>
      <c r="Q33" s="118">
        <v>0</v>
      </c>
      <c r="R33" s="118">
        <v>55324.34</v>
      </c>
      <c r="S33" s="118">
        <v>10958.49</v>
      </c>
      <c r="T33" s="118">
        <v>0</v>
      </c>
      <c r="U33" s="118">
        <v>24499.05</v>
      </c>
    </row>
    <row r="34" spans="1:21">
      <c r="A34" s="141"/>
      <c r="B34" s="91" t="str">
        <f>IF(L!$A$1=1,L!B207,IF(L!$A$1=2,L!C207,L!D207))</f>
        <v xml:space="preserve">2021 Mars </v>
      </c>
      <c r="C34" s="117">
        <f t="shared" si="17"/>
        <v>2041486.01</v>
      </c>
      <c r="D34" s="118">
        <f t="shared" ref="D34:D43" si="26">SUM(E34:I34)</f>
        <v>787062.29</v>
      </c>
      <c r="E34" s="118">
        <v>197039.82</v>
      </c>
      <c r="F34" s="118">
        <v>115108.63</v>
      </c>
      <c r="G34" s="118">
        <v>13394.81</v>
      </c>
      <c r="H34" s="118">
        <v>116197.07</v>
      </c>
      <c r="I34" s="118">
        <v>345321.96</v>
      </c>
      <c r="J34" s="119">
        <f t="shared" ref="J34:J43" si="27">SUM(K34:O34)</f>
        <v>988744.15</v>
      </c>
      <c r="K34" s="118">
        <v>960009.17</v>
      </c>
      <c r="L34" s="118">
        <v>19458.96</v>
      </c>
      <c r="M34" s="118">
        <v>9276.02</v>
      </c>
      <c r="N34" s="118">
        <v>0</v>
      </c>
      <c r="O34" s="118"/>
      <c r="P34" s="119">
        <f>SUM(Q34:U34)</f>
        <v>265679.57</v>
      </c>
      <c r="Q34" s="118">
        <v>204302.77</v>
      </c>
      <c r="R34" s="118">
        <v>49325.67</v>
      </c>
      <c r="S34" s="118">
        <v>5614.33</v>
      </c>
      <c r="T34" s="118">
        <v>3600</v>
      </c>
      <c r="U34" s="118">
        <v>2836.8</v>
      </c>
    </row>
    <row r="35" spans="1:21">
      <c r="A35" s="141"/>
      <c r="B35" s="91" t="str">
        <f>IF(L!$A$1=1,L!B208,IF(L!$A$1=2,L!C208,L!D208))</f>
        <v>2021 Prill</v>
      </c>
      <c r="C35" s="117">
        <f t="shared" si="17"/>
        <v>1479254.81</v>
      </c>
      <c r="D35" s="118">
        <f t="shared" si="26"/>
        <v>693620.09000000008</v>
      </c>
      <c r="E35" s="118">
        <v>98805.89</v>
      </c>
      <c r="F35" s="118">
        <v>52597.93</v>
      </c>
      <c r="G35" s="118">
        <v>13836.34</v>
      </c>
      <c r="H35" s="118">
        <v>37724.79</v>
      </c>
      <c r="I35" s="118">
        <v>490655.14</v>
      </c>
      <c r="J35" s="119">
        <f t="shared" si="27"/>
        <v>608588.43999999994</v>
      </c>
      <c r="K35" s="118">
        <v>436953.93</v>
      </c>
      <c r="L35" s="118">
        <v>59367.85</v>
      </c>
      <c r="M35" s="118">
        <v>6049.01</v>
      </c>
      <c r="N35" s="118">
        <v>0</v>
      </c>
      <c r="O35" s="118">
        <v>106217.65</v>
      </c>
      <c r="P35" s="119">
        <f t="shared" ref="P35:P43" si="28">SUM(Q35:U35)</f>
        <v>177046.28</v>
      </c>
      <c r="Q35" s="118">
        <v>97065.69</v>
      </c>
      <c r="R35" s="118">
        <v>44837.09</v>
      </c>
      <c r="S35" s="118">
        <v>4608.5</v>
      </c>
      <c r="T35" s="118">
        <v>26300</v>
      </c>
      <c r="U35" s="118">
        <v>4235</v>
      </c>
    </row>
    <row r="36" spans="1:21">
      <c r="A36" s="141"/>
      <c r="B36" s="91" t="str">
        <f>IF(L!$A$1=1,L!B209,IF(L!$A$1=2,L!C209,L!D209))</f>
        <v>2021 Maj</v>
      </c>
      <c r="C36" s="117">
        <f t="shared" si="17"/>
        <v>988702.79</v>
      </c>
      <c r="D36" s="118">
        <f>SUM(E36:I36)</f>
        <v>384614.14</v>
      </c>
      <c r="E36" s="118">
        <v>97636.97</v>
      </c>
      <c r="F36" s="118">
        <v>58459.87</v>
      </c>
      <c r="G36" s="118">
        <v>13244.48</v>
      </c>
      <c r="H36" s="118">
        <v>68120</v>
      </c>
      <c r="I36" s="118">
        <v>147152.82</v>
      </c>
      <c r="J36" s="119">
        <f>SUM(K36:O36)</f>
        <v>483367.83</v>
      </c>
      <c r="K36" s="118">
        <v>436159.92</v>
      </c>
      <c r="L36" s="118">
        <v>8928.7099999999991</v>
      </c>
      <c r="M36" s="118">
        <v>2279.1999999999998</v>
      </c>
      <c r="N36" s="118">
        <v>0</v>
      </c>
      <c r="O36" s="118">
        <v>36000</v>
      </c>
      <c r="P36" s="119">
        <f t="shared" si="28"/>
        <v>120720.82</v>
      </c>
      <c r="Q36" s="118">
        <v>97788.44</v>
      </c>
      <c r="R36" s="118">
        <v>22582.38</v>
      </c>
      <c r="S36" s="118">
        <v>0</v>
      </c>
      <c r="T36" s="118">
        <v>350</v>
      </c>
      <c r="U36" s="118">
        <f t="shared" si="24"/>
        <v>0</v>
      </c>
    </row>
    <row r="37" spans="1:21">
      <c r="A37" s="141"/>
      <c r="B37" s="91" t="str">
        <f>IF(L!$A$1=1,L!B210,IF(L!$A$1=2,L!C210,L!D210))</f>
        <v>2021 Qershor</v>
      </c>
      <c r="C37" s="117">
        <f t="shared" ref="C37:C43" si="29">D37+J37+P37</f>
        <v>1226387.5999999999</v>
      </c>
      <c r="D37" s="118">
        <f t="shared" si="26"/>
        <v>479449.68</v>
      </c>
      <c r="E37" s="118">
        <v>98930.28</v>
      </c>
      <c r="F37" s="118">
        <v>79128.78</v>
      </c>
      <c r="G37" s="118">
        <v>11942.99</v>
      </c>
      <c r="H37" s="118">
        <v>34300</v>
      </c>
      <c r="I37" s="118">
        <v>255147.63</v>
      </c>
      <c r="J37" s="119">
        <f>SUM(K37:O37)</f>
        <v>549209.71</v>
      </c>
      <c r="K37" s="118">
        <v>436592.3</v>
      </c>
      <c r="L37" s="118">
        <v>19098.689999999999</v>
      </c>
      <c r="M37" s="118">
        <v>10386.129999999999</v>
      </c>
      <c r="N37" s="118">
        <v>0</v>
      </c>
      <c r="O37" s="118">
        <v>83132.59</v>
      </c>
      <c r="P37" s="119">
        <f t="shared" si="28"/>
        <v>197728.21</v>
      </c>
      <c r="Q37" s="118">
        <v>81370.3</v>
      </c>
      <c r="R37" s="118">
        <v>30797.39</v>
      </c>
      <c r="S37" s="118">
        <v>10674.55</v>
      </c>
      <c r="T37" s="118">
        <v>15600</v>
      </c>
      <c r="U37" s="118">
        <v>59285.97</v>
      </c>
    </row>
    <row r="38" spans="1:21">
      <c r="A38" s="141"/>
      <c r="B38" s="91" t="str">
        <f>IF(L!$A$1=1,L!B211,IF(L!$A$1=2,L!C211,L!D211))</f>
        <v>2021 Korrik</v>
      </c>
      <c r="C38" s="117">
        <f t="shared" si="29"/>
        <v>1047026.39</v>
      </c>
      <c r="D38" s="118">
        <f t="shared" si="26"/>
        <v>482709.92</v>
      </c>
      <c r="E38" s="118">
        <v>98582.73</v>
      </c>
      <c r="F38" s="118">
        <v>87553.5</v>
      </c>
      <c r="G38" s="118">
        <v>11520.96</v>
      </c>
      <c r="H38" s="118">
        <v>25650</v>
      </c>
      <c r="I38" s="118">
        <v>259402.73</v>
      </c>
      <c r="J38" s="119">
        <f t="shared" si="27"/>
        <v>463972.12</v>
      </c>
      <c r="K38" s="118">
        <v>438310.2</v>
      </c>
      <c r="L38" s="118">
        <v>15037.47</v>
      </c>
      <c r="M38" s="118">
        <v>2483.9</v>
      </c>
      <c r="N38" s="118">
        <v>0</v>
      </c>
      <c r="O38" s="118">
        <v>8140.55</v>
      </c>
      <c r="P38" s="119">
        <f t="shared" si="28"/>
        <v>100344.35</v>
      </c>
      <c r="Q38" s="118">
        <v>77649.440000000002</v>
      </c>
      <c r="R38" s="118">
        <v>19832.91</v>
      </c>
      <c r="S38" s="118">
        <v>0</v>
      </c>
      <c r="T38" s="118">
        <v>9450</v>
      </c>
      <c r="U38" s="118">
        <v>-6588</v>
      </c>
    </row>
    <row r="39" spans="1:21">
      <c r="A39" s="141"/>
      <c r="B39" s="91" t="str">
        <f>IF(L!$A$1=1,L!B212,IF(L!$A$1=2,L!C212,L!D212))</f>
        <v>2021 Gusht</v>
      </c>
      <c r="C39" s="117">
        <f t="shared" si="29"/>
        <v>1068001.8500000001</v>
      </c>
      <c r="D39" s="118">
        <f t="shared" si="26"/>
        <v>462527.49</v>
      </c>
      <c r="E39" s="118">
        <v>96696.92</v>
      </c>
      <c r="F39" s="118">
        <v>87285.65</v>
      </c>
      <c r="G39" s="118">
        <v>13446.25</v>
      </c>
      <c r="H39" s="118">
        <v>40899.99</v>
      </c>
      <c r="I39" s="118">
        <v>224198.68</v>
      </c>
      <c r="J39" s="119">
        <f t="shared" si="27"/>
        <v>463289.75</v>
      </c>
      <c r="K39" s="118">
        <v>438738.38</v>
      </c>
      <c r="L39" s="118">
        <v>1574.65</v>
      </c>
      <c r="M39" s="118">
        <v>1397.72</v>
      </c>
      <c r="N39" s="118">
        <v>0</v>
      </c>
      <c r="O39" s="118">
        <v>21579</v>
      </c>
      <c r="P39" s="119">
        <f t="shared" si="28"/>
        <v>142184.60999999999</v>
      </c>
      <c r="Q39" s="118">
        <v>87399.96</v>
      </c>
      <c r="R39" s="118">
        <v>11268.03</v>
      </c>
      <c r="S39" s="118">
        <v>6106.62</v>
      </c>
      <c r="T39" s="118">
        <v>150</v>
      </c>
      <c r="U39" s="118">
        <v>37260</v>
      </c>
    </row>
    <row r="40" spans="1:21">
      <c r="A40" s="141"/>
      <c r="B40" s="91" t="str">
        <f>IF(L!$A$1=1,L!B213,IF(L!$A$1=2,L!C213,L!D213))</f>
        <v>2021 Shtator</v>
      </c>
      <c r="C40" s="117">
        <f t="shared" si="29"/>
        <v>1236958.54</v>
      </c>
      <c r="D40" s="118">
        <f t="shared" si="26"/>
        <v>555270.25</v>
      </c>
      <c r="E40" s="118">
        <v>97868.77</v>
      </c>
      <c r="F40" s="118">
        <v>65223.55</v>
      </c>
      <c r="G40" s="118">
        <v>12521.51</v>
      </c>
      <c r="H40" s="118">
        <v>15400</v>
      </c>
      <c r="I40" s="118">
        <v>364256.42</v>
      </c>
      <c r="J40" s="119">
        <f t="shared" si="27"/>
        <v>502843.3</v>
      </c>
      <c r="K40" s="118">
        <v>442379.83</v>
      </c>
      <c r="L40" s="118">
        <v>44903.040000000001</v>
      </c>
      <c r="M40" s="118">
        <v>3361.63</v>
      </c>
      <c r="N40" s="118">
        <v>0</v>
      </c>
      <c r="O40" s="118">
        <v>12198.8</v>
      </c>
      <c r="P40" s="119">
        <f t="shared" si="28"/>
        <v>178844.99</v>
      </c>
      <c r="Q40" s="118">
        <v>87426.63</v>
      </c>
      <c r="R40" s="118">
        <v>80924.17</v>
      </c>
      <c r="S40" s="118">
        <v>1897.19</v>
      </c>
      <c r="T40" s="118">
        <v>1200</v>
      </c>
      <c r="U40" s="118">
        <v>7397</v>
      </c>
    </row>
    <row r="41" spans="1:21">
      <c r="A41" s="141"/>
      <c r="B41" s="91" t="str">
        <f>IF(L!$A$1=1,L!B214,IF(L!$A$1=2,L!C214,L!D214))</f>
        <v>2021 Tetor</v>
      </c>
      <c r="C41" s="117">
        <f t="shared" si="29"/>
        <v>1161371.4100000001</v>
      </c>
      <c r="D41" s="118">
        <f t="shared" si="26"/>
        <v>375003.2</v>
      </c>
      <c r="E41" s="118">
        <v>87809.82</v>
      </c>
      <c r="F41" s="118">
        <v>92817.52</v>
      </c>
      <c r="G41" s="118">
        <v>13200.21</v>
      </c>
      <c r="H41" s="118">
        <v>16100</v>
      </c>
      <c r="I41" s="118">
        <v>165075.65</v>
      </c>
      <c r="J41" s="119">
        <f t="shared" si="27"/>
        <v>590707.6</v>
      </c>
      <c r="K41" s="118">
        <v>426633.67</v>
      </c>
      <c r="L41" s="118">
        <v>17415.5</v>
      </c>
      <c r="M41" s="118">
        <v>5677.26</v>
      </c>
      <c r="N41" s="118">
        <v>0</v>
      </c>
      <c r="O41" s="118">
        <v>140981.17000000001</v>
      </c>
      <c r="P41" s="119">
        <f t="shared" si="28"/>
        <v>195660.61</v>
      </c>
      <c r="Q41" s="118">
        <v>84617.25</v>
      </c>
      <c r="R41" s="118">
        <v>44898.89</v>
      </c>
      <c r="S41" s="118">
        <v>6712.67</v>
      </c>
      <c r="T41" s="118">
        <v>2400</v>
      </c>
      <c r="U41" s="118">
        <v>57031.8</v>
      </c>
    </row>
    <row r="42" spans="1:21">
      <c r="A42" s="141"/>
      <c r="B42" s="91" t="str">
        <f>IF(L!$A$1=1,L!B215,IF(L!$A$1=2,L!C215,L!D215))</f>
        <v xml:space="preserve">2021 Nëntor </v>
      </c>
      <c r="C42" s="117">
        <f>D42+J42+P42</f>
        <v>1217066.1600000001</v>
      </c>
      <c r="D42" s="118">
        <f>SUM(E42:I42)</f>
        <v>608954.29</v>
      </c>
      <c r="E42" s="118">
        <v>99612.85</v>
      </c>
      <c r="F42" s="118">
        <v>81519.67</v>
      </c>
      <c r="G42" s="118">
        <v>24628.51</v>
      </c>
      <c r="H42" s="118">
        <v>2130</v>
      </c>
      <c r="I42" s="118">
        <v>401063.26</v>
      </c>
      <c r="J42" s="119">
        <f t="shared" si="27"/>
        <v>472674.39</v>
      </c>
      <c r="K42" s="118">
        <v>431775.77</v>
      </c>
      <c r="L42" s="118">
        <v>29099.91</v>
      </c>
      <c r="M42" s="118">
        <v>6816.71</v>
      </c>
      <c r="N42" s="118">
        <v>0</v>
      </c>
      <c r="O42" s="118">
        <v>4982</v>
      </c>
      <c r="P42" s="119">
        <f t="shared" si="28"/>
        <v>135437.48000000001</v>
      </c>
      <c r="Q42" s="118">
        <v>87924.9</v>
      </c>
      <c r="R42" s="118">
        <v>44228.86</v>
      </c>
      <c r="S42" s="118">
        <v>1733.72</v>
      </c>
      <c r="T42" s="118">
        <v>1550</v>
      </c>
      <c r="U42" s="118">
        <f t="shared" si="24"/>
        <v>0</v>
      </c>
    </row>
    <row r="43" spans="1:21">
      <c r="A43" s="141"/>
      <c r="B43" s="91" t="str">
        <f>IF(L!$A$1=1,L!B216,IF(L!$A$1=2,L!C216,L!D216))</f>
        <v>2021 Dhjetor</v>
      </c>
      <c r="C43" s="119">
        <f t="shared" si="29"/>
        <v>1718997.21</v>
      </c>
      <c r="D43" s="118">
        <f t="shared" si="26"/>
        <v>534275.42999999993</v>
      </c>
      <c r="E43" s="118">
        <v>103642.52</v>
      </c>
      <c r="F43" s="118">
        <v>35394.04</v>
      </c>
      <c r="G43" s="118">
        <v>1775.86</v>
      </c>
      <c r="H43" s="118">
        <v>46678.15</v>
      </c>
      <c r="I43" s="118">
        <v>346784.86</v>
      </c>
      <c r="J43" s="119">
        <f t="shared" si="27"/>
        <v>843932.04</v>
      </c>
      <c r="K43" s="118">
        <v>445677.48</v>
      </c>
      <c r="L43" s="118">
        <v>254755.07</v>
      </c>
      <c r="M43" s="118">
        <v>18753.87</v>
      </c>
      <c r="N43" s="118">
        <v>0</v>
      </c>
      <c r="O43" s="118">
        <v>124745.62</v>
      </c>
      <c r="P43" s="119">
        <f t="shared" si="28"/>
        <v>340789.74</v>
      </c>
      <c r="Q43" s="118">
        <v>85975.66</v>
      </c>
      <c r="R43" s="118">
        <v>27869.77</v>
      </c>
      <c r="S43" s="118">
        <v>11693.93</v>
      </c>
      <c r="T43" s="118">
        <v>400</v>
      </c>
      <c r="U43" s="118">
        <v>214850.38</v>
      </c>
    </row>
    <row r="44" spans="1:21">
      <c r="A44" s="115"/>
      <c r="B44" s="91" t="str">
        <f>IF(L!$A$1=1,L!B217,IF(L!$A$1=2,L!C217,L!D217))</f>
        <v>Gjithsej 2021</v>
      </c>
      <c r="C44" s="117">
        <f>SUM(C32:C43)</f>
        <v>15041586.469999999</v>
      </c>
      <c r="D44" s="117">
        <f>SUM(D32:D43)</f>
        <v>6387102.6000000006</v>
      </c>
      <c r="E44" s="117">
        <f t="shared" ref="E44:U44" si="30">SUM(E32:E43)</f>
        <v>1172642.6500000001</v>
      </c>
      <c r="F44" s="117">
        <f t="shared" si="30"/>
        <v>813480.56000000017</v>
      </c>
      <c r="G44" s="117">
        <f t="shared" si="30"/>
        <v>150500</v>
      </c>
      <c r="H44" s="117">
        <f t="shared" si="30"/>
        <v>403200</v>
      </c>
      <c r="I44" s="117">
        <f t="shared" si="30"/>
        <v>3847279.39</v>
      </c>
      <c r="J44" s="117">
        <f t="shared" si="30"/>
        <v>6600704.8599999994</v>
      </c>
      <c r="K44" s="117">
        <f t="shared" si="30"/>
        <v>5330005.9000000004</v>
      </c>
      <c r="L44" s="117">
        <f t="shared" si="30"/>
        <v>475793.83</v>
      </c>
      <c r="M44" s="117">
        <f t="shared" si="30"/>
        <v>69822.36</v>
      </c>
      <c r="N44" s="117">
        <f t="shared" si="30"/>
        <v>0</v>
      </c>
      <c r="O44" s="117">
        <f t="shared" si="30"/>
        <v>725082.77</v>
      </c>
      <c r="P44" s="117">
        <f t="shared" si="30"/>
        <v>2053779.01</v>
      </c>
      <c r="Q44" s="117">
        <f t="shared" si="30"/>
        <v>1100081.51</v>
      </c>
      <c r="R44" s="117">
        <f t="shared" si="30"/>
        <v>431889.5</v>
      </c>
      <c r="S44" s="117">
        <f t="shared" si="30"/>
        <v>60000</v>
      </c>
      <c r="T44" s="117">
        <f t="shared" si="30"/>
        <v>61000</v>
      </c>
      <c r="U44" s="117">
        <f t="shared" si="30"/>
        <v>400808</v>
      </c>
    </row>
    <row r="45" spans="1:21">
      <c r="A45" s="140">
        <v>2022</v>
      </c>
      <c r="B45" s="91" t="str">
        <f>IF(L!$A$1=1,L!B218,IF(L!$A$1=2,L!C218,L!D218))</f>
        <v>2022 Janar</v>
      </c>
      <c r="C45" s="117">
        <f t="shared" ref="C45:C54" si="31">D45+J45+P45</f>
        <v>639629.73</v>
      </c>
      <c r="D45" s="118">
        <f>SUM(E45:I45)</f>
        <v>85130.45</v>
      </c>
      <c r="E45" s="118">
        <v>85130.45</v>
      </c>
      <c r="F45" s="118"/>
      <c r="G45" s="118"/>
      <c r="H45" s="118"/>
      <c r="I45" s="118"/>
      <c r="J45" s="119">
        <f>SUM(K45:O45)</f>
        <v>474633.67</v>
      </c>
      <c r="K45" s="118">
        <v>474633.67</v>
      </c>
      <c r="L45" s="118"/>
      <c r="M45" s="118"/>
      <c r="N45" s="118">
        <v>0</v>
      </c>
      <c r="O45" s="118"/>
      <c r="P45" s="119">
        <f>SUM(Q45:U45)</f>
        <v>79865.61</v>
      </c>
      <c r="Q45" s="118">
        <v>79865.61</v>
      </c>
      <c r="R45" s="118"/>
      <c r="S45" s="118"/>
      <c r="T45" s="118"/>
      <c r="U45" s="118">
        <f t="shared" ref="U45" si="32">V45+AB45+AH45</f>
        <v>0</v>
      </c>
    </row>
    <row r="46" spans="1:21">
      <c r="A46" s="141"/>
      <c r="B46" s="91" t="str">
        <f>IF(L!$A$1=1,L!B219,IF(L!$A$1=2,L!C219,L!D219))</f>
        <v>2022 Shkurt</v>
      </c>
      <c r="C46" s="117">
        <f t="shared" si="31"/>
        <v>1651317.34</v>
      </c>
      <c r="D46" s="118">
        <f t="shared" ref="D46:D56" si="33">SUM(E46:I46)</f>
        <v>676854.24</v>
      </c>
      <c r="E46" s="118">
        <v>89588.69</v>
      </c>
      <c r="F46" s="118">
        <v>83446.100000000006</v>
      </c>
      <c r="G46" s="118">
        <v>17864.900000000001</v>
      </c>
      <c r="H46" s="118"/>
      <c r="I46" s="118">
        <v>485954.55</v>
      </c>
      <c r="J46" s="119">
        <f>SUM(K46:O46)</f>
        <v>694923.09</v>
      </c>
      <c r="K46" s="118">
        <v>448645.24</v>
      </c>
      <c r="L46" s="118">
        <v>7835.36</v>
      </c>
      <c r="M46" s="118">
        <v>13620.03</v>
      </c>
      <c r="N46" s="118">
        <v>0</v>
      </c>
      <c r="O46" s="118">
        <v>224822.46</v>
      </c>
      <c r="P46" s="119">
        <f t="shared" ref="P46" si="34">SUM(Q46:U46)</f>
        <v>279540.01</v>
      </c>
      <c r="Q46" s="118">
        <v>96803.6</v>
      </c>
      <c r="R46" s="118">
        <v>70000</v>
      </c>
      <c r="S46" s="118">
        <v>7000</v>
      </c>
      <c r="T46" s="118">
        <v>0</v>
      </c>
      <c r="U46" s="118">
        <v>105736.41</v>
      </c>
    </row>
    <row r="47" spans="1:21">
      <c r="A47" s="141"/>
      <c r="B47" s="91" t="str">
        <f>IF(L!$A$1=1,L!B220,IF(L!$A$1=2,L!C220,L!D220))</f>
        <v xml:space="preserve">2022 Mars </v>
      </c>
      <c r="C47" s="117">
        <f t="shared" si="31"/>
        <v>1274597.8599999999</v>
      </c>
      <c r="D47" s="118">
        <f t="shared" si="33"/>
        <v>551839.61</v>
      </c>
      <c r="E47" s="118">
        <v>88438.2</v>
      </c>
      <c r="F47" s="118">
        <v>96168.59</v>
      </c>
      <c r="G47" s="118">
        <v>15290.91</v>
      </c>
      <c r="H47" s="118">
        <v>600</v>
      </c>
      <c r="I47" s="118">
        <v>351341.91</v>
      </c>
      <c r="J47" s="119">
        <f t="shared" ref="J47:J48" si="35">SUM(K47:O47)</f>
        <v>490187.11000000004</v>
      </c>
      <c r="K47" s="118">
        <v>441353.59</v>
      </c>
      <c r="L47" s="118">
        <v>33335.18</v>
      </c>
      <c r="M47" s="118">
        <v>5339.94</v>
      </c>
      <c r="N47" s="118">
        <v>0</v>
      </c>
      <c r="O47" s="118">
        <v>10158.4</v>
      </c>
      <c r="P47" s="119">
        <f>SUM(Q47:U47)</f>
        <v>232571.14</v>
      </c>
      <c r="Q47" s="118">
        <v>85227.71</v>
      </c>
      <c r="R47" s="118">
        <v>46443.43</v>
      </c>
      <c r="S47" s="118">
        <v>5000</v>
      </c>
      <c r="T47" s="118">
        <v>30900</v>
      </c>
      <c r="U47" s="118">
        <v>65000</v>
      </c>
    </row>
    <row r="48" spans="1:21">
      <c r="A48" s="141"/>
      <c r="B48" s="91" t="str">
        <f>IF(L!$A$1=1,L!B221,IF(L!$A$1=2,L!C221,L!D221))</f>
        <v>2022 Prill</v>
      </c>
      <c r="C48" s="117">
        <f t="shared" si="31"/>
        <v>1299760.95</v>
      </c>
      <c r="D48" s="118">
        <f t="shared" si="33"/>
        <v>564209.93999999994</v>
      </c>
      <c r="E48" s="118">
        <v>88344.37</v>
      </c>
      <c r="F48" s="118">
        <v>54029.38</v>
      </c>
      <c r="G48" s="118">
        <v>15600</v>
      </c>
      <c r="H48" s="118">
        <v>14771.49</v>
      </c>
      <c r="I48" s="118">
        <v>391464.7</v>
      </c>
      <c r="J48" s="119">
        <f t="shared" si="35"/>
        <v>478233.71</v>
      </c>
      <c r="K48" s="118">
        <v>433488.69</v>
      </c>
      <c r="L48" s="118">
        <v>19177.21</v>
      </c>
      <c r="M48" s="118">
        <v>5155.38</v>
      </c>
      <c r="N48" s="118">
        <v>0</v>
      </c>
      <c r="O48" s="118">
        <v>20412.43</v>
      </c>
      <c r="P48" s="119">
        <f t="shared" ref="P48:P56" si="36">SUM(Q48:U48)</f>
        <v>257317.3</v>
      </c>
      <c r="Q48" s="118">
        <v>170317.3</v>
      </c>
      <c r="R48" s="118">
        <v>45000</v>
      </c>
      <c r="S48" s="118">
        <v>7000</v>
      </c>
      <c r="T48" s="118"/>
      <c r="U48" s="118">
        <v>35000</v>
      </c>
    </row>
    <row r="49" spans="1:21">
      <c r="A49" s="141"/>
      <c r="B49" s="91" t="str">
        <f>IF(L!$A$1=1,L!B222,IF(L!$A$1=2,L!C222,L!D222))</f>
        <v>2022 Maj</v>
      </c>
      <c r="C49" s="117">
        <f t="shared" si="31"/>
        <v>1335770.1200000001</v>
      </c>
      <c r="D49" s="118">
        <f t="shared" si="33"/>
        <v>662248.98</v>
      </c>
      <c r="E49" s="118">
        <v>90136.58</v>
      </c>
      <c r="F49" s="118">
        <v>70585.47</v>
      </c>
      <c r="G49" s="118">
        <v>17985.099999999999</v>
      </c>
      <c r="H49" s="118">
        <v>47520</v>
      </c>
      <c r="I49" s="118">
        <v>436021.83</v>
      </c>
      <c r="J49" s="119">
        <f>SUM(K49:O49)</f>
        <v>484698.60000000003</v>
      </c>
      <c r="K49" s="118">
        <v>440638.53</v>
      </c>
      <c r="L49" s="118">
        <v>28141.58</v>
      </c>
      <c r="M49" s="118">
        <v>4323.37</v>
      </c>
      <c r="N49" s="118">
        <v>0</v>
      </c>
      <c r="O49" s="118">
        <v>11595.12</v>
      </c>
      <c r="P49" s="119">
        <f t="shared" si="36"/>
        <v>188822.54</v>
      </c>
      <c r="Q49" s="118">
        <v>89496.57</v>
      </c>
      <c r="R49" s="118">
        <v>48425.97</v>
      </c>
      <c r="S49" s="118">
        <v>5000</v>
      </c>
      <c r="T49" s="118">
        <v>900</v>
      </c>
      <c r="U49" s="118">
        <v>45000</v>
      </c>
    </row>
    <row r="50" spans="1:21">
      <c r="A50" s="141"/>
      <c r="B50" s="91" t="str">
        <f>IF(L!$A$1=1,L!B223,IF(L!$A$1=2,L!C223,L!D223))</f>
        <v>2022 Qershor</v>
      </c>
      <c r="C50" s="117">
        <f t="shared" si="31"/>
        <v>1157451.8299999998</v>
      </c>
      <c r="D50" s="118">
        <f t="shared" si="33"/>
        <v>440229.80999999994</v>
      </c>
      <c r="E50" s="118">
        <v>93257.44</v>
      </c>
      <c r="F50" s="118">
        <v>86130.04</v>
      </c>
      <c r="G50" s="118">
        <v>15000</v>
      </c>
      <c r="H50" s="118">
        <v>35900</v>
      </c>
      <c r="I50" s="118">
        <v>209942.33</v>
      </c>
      <c r="J50" s="119">
        <f>SUM(K50:O50)</f>
        <v>506178.81</v>
      </c>
      <c r="K50" s="118">
        <v>441482.09</v>
      </c>
      <c r="L50" s="118">
        <v>24288</v>
      </c>
      <c r="M50" s="118">
        <v>5567.22</v>
      </c>
      <c r="N50" s="118">
        <v>0</v>
      </c>
      <c r="O50" s="118">
        <v>34841.5</v>
      </c>
      <c r="P50" s="119">
        <f t="shared" si="36"/>
        <v>211043.21</v>
      </c>
      <c r="Q50" s="118">
        <v>90077.35</v>
      </c>
      <c r="R50" s="118">
        <v>50102.57</v>
      </c>
      <c r="S50" s="118">
        <v>4999.99</v>
      </c>
      <c r="T50" s="118">
        <v>22002.3</v>
      </c>
      <c r="U50" s="118">
        <v>43861</v>
      </c>
    </row>
    <row r="51" spans="1:21">
      <c r="A51" s="141"/>
      <c r="B51" s="91" t="str">
        <f>IF(L!$A$1=1,L!B224,IF(L!$A$1=2,L!C224,L!D224))</f>
        <v>2022 Korrik</v>
      </c>
      <c r="C51" s="117">
        <f t="shared" si="31"/>
        <v>1966747.44</v>
      </c>
      <c r="D51" s="118">
        <f t="shared" si="33"/>
        <v>1345461.24</v>
      </c>
      <c r="E51" s="118">
        <v>92544.84</v>
      </c>
      <c r="F51" s="118">
        <v>126645.29</v>
      </c>
      <c r="G51" s="118">
        <v>15909.09</v>
      </c>
      <c r="H51" s="118">
        <v>20474.87</v>
      </c>
      <c r="I51" s="118">
        <v>1089887.1499999999</v>
      </c>
      <c r="J51" s="119">
        <f t="shared" ref="J51:J56" si="37">SUM(K51:O51)</f>
        <v>460774</v>
      </c>
      <c r="K51" s="118">
        <v>441745.25</v>
      </c>
      <c r="L51" s="118">
        <v>17357.5</v>
      </c>
      <c r="M51" s="118">
        <v>1671.25</v>
      </c>
      <c r="N51" s="118">
        <v>0</v>
      </c>
      <c r="O51" s="118"/>
      <c r="P51" s="119">
        <f t="shared" si="36"/>
        <v>160512.20000000001</v>
      </c>
      <c r="Q51" s="118">
        <v>87710.26</v>
      </c>
      <c r="R51" s="118">
        <v>39951.94</v>
      </c>
      <c r="S51" s="118">
        <v>7000</v>
      </c>
      <c r="T51" s="118">
        <v>5850</v>
      </c>
      <c r="U51" s="118">
        <v>20000</v>
      </c>
    </row>
    <row r="52" spans="1:21">
      <c r="A52" s="141"/>
      <c r="B52" s="91" t="str">
        <f>IF(L!$A$1=1,L!B225,IF(L!$A$1=2,L!C225,L!D225))</f>
        <v>2022 Gusht</v>
      </c>
      <c r="C52" s="117">
        <f t="shared" si="31"/>
        <v>1430318.71</v>
      </c>
      <c r="D52" s="118">
        <f t="shared" si="33"/>
        <v>747972.81</v>
      </c>
      <c r="E52" s="118">
        <v>93843.36</v>
      </c>
      <c r="F52" s="118">
        <v>171893.21</v>
      </c>
      <c r="G52" s="118">
        <v>14887.05</v>
      </c>
      <c r="H52" s="118">
        <v>99380</v>
      </c>
      <c r="I52" s="118">
        <v>367969.19</v>
      </c>
      <c r="J52" s="119">
        <f>SUM(K52:O52)</f>
        <v>521591.79000000004</v>
      </c>
      <c r="K52" s="118">
        <v>433214.96</v>
      </c>
      <c r="L52" s="118">
        <v>10984.53</v>
      </c>
      <c r="M52" s="118">
        <v>2789.65</v>
      </c>
      <c r="N52" s="118">
        <v>0</v>
      </c>
      <c r="O52" s="118">
        <v>74602.649999999994</v>
      </c>
      <c r="P52" s="119">
        <f t="shared" si="36"/>
        <v>160754.10999999999</v>
      </c>
      <c r="Q52" s="118">
        <v>91179.41</v>
      </c>
      <c r="R52" s="118">
        <v>43479.24</v>
      </c>
      <c r="S52" s="118">
        <v>3995.46</v>
      </c>
      <c r="T52" s="118">
        <v>2100</v>
      </c>
      <c r="U52" s="118">
        <v>20000</v>
      </c>
    </row>
    <row r="53" spans="1:21">
      <c r="A53" s="141"/>
      <c r="B53" s="91" t="str">
        <f>IF(L!$A$1=1,L!B226,IF(L!$A$1=2,L!C226,L!D226))</f>
        <v>2022 Shtator</v>
      </c>
      <c r="C53" s="117">
        <f t="shared" si="31"/>
        <v>988153.6</v>
      </c>
      <c r="D53" s="118">
        <f t="shared" si="33"/>
        <v>326147.71999999997</v>
      </c>
      <c r="E53" s="118">
        <v>92243.02</v>
      </c>
      <c r="F53" s="118">
        <v>87375.22</v>
      </c>
      <c r="G53" s="118">
        <v>15001.2</v>
      </c>
      <c r="H53" s="118">
        <v>19200</v>
      </c>
      <c r="I53" s="118">
        <v>112328.28</v>
      </c>
      <c r="J53" s="119">
        <f t="shared" si="37"/>
        <v>514115.74999999994</v>
      </c>
      <c r="K53" s="118">
        <v>446109.18</v>
      </c>
      <c r="L53" s="118">
        <v>15273.41</v>
      </c>
      <c r="M53" s="118">
        <v>2289.92</v>
      </c>
      <c r="N53" s="118">
        <v>0</v>
      </c>
      <c r="O53" s="118">
        <v>50443.24</v>
      </c>
      <c r="P53" s="119">
        <f t="shared" si="36"/>
        <v>147890.13</v>
      </c>
      <c r="Q53" s="118">
        <v>93616.19</v>
      </c>
      <c r="R53" s="118">
        <v>27773.94</v>
      </c>
      <c r="S53" s="118">
        <v>5000</v>
      </c>
      <c r="T53" s="118">
        <v>1500</v>
      </c>
      <c r="U53" s="118">
        <v>20000</v>
      </c>
    </row>
    <row r="54" spans="1:21">
      <c r="A54" s="141"/>
      <c r="B54" s="91" t="str">
        <f>IF(L!$A$1=1,L!B227,IF(L!$A$1=2,L!C227,L!D227))</f>
        <v>2022 Tetor</v>
      </c>
      <c r="C54" s="117">
        <f t="shared" si="31"/>
        <v>943473.17</v>
      </c>
      <c r="D54" s="118">
        <f t="shared" si="33"/>
        <v>353048.24</v>
      </c>
      <c r="E54" s="118">
        <v>92050.06</v>
      </c>
      <c r="F54" s="118">
        <v>95785.04</v>
      </c>
      <c r="G54" s="118">
        <v>14572.22</v>
      </c>
      <c r="H54" s="118">
        <v>5390</v>
      </c>
      <c r="I54" s="118">
        <v>145250.92000000001</v>
      </c>
      <c r="J54" s="119">
        <f t="shared" si="37"/>
        <v>477574.01</v>
      </c>
      <c r="K54" s="118">
        <v>436005.26</v>
      </c>
      <c r="L54" s="118">
        <v>27425.13</v>
      </c>
      <c r="M54" s="118">
        <v>5152.0200000000004</v>
      </c>
      <c r="N54" s="118">
        <v>0</v>
      </c>
      <c r="O54" s="118">
        <v>8991.6</v>
      </c>
      <c r="P54" s="119">
        <f t="shared" si="36"/>
        <v>112850.92</v>
      </c>
      <c r="Q54" s="118">
        <v>98535.37</v>
      </c>
      <c r="R54" s="118">
        <v>12115.55</v>
      </c>
      <c r="S54" s="118">
        <v>1500</v>
      </c>
      <c r="T54" s="118">
        <v>700</v>
      </c>
      <c r="U54" s="118">
        <v>0</v>
      </c>
    </row>
    <row r="55" spans="1:21">
      <c r="A55" s="141"/>
      <c r="B55" s="91" t="str">
        <f>IF(L!$A$1=1,L!B228,IF(L!$A$1=2,L!C228,L!D228))</f>
        <v xml:space="preserve">2022 Nëntor </v>
      </c>
      <c r="C55" s="117">
        <f>D55+J55+P55</f>
        <v>1341408.7</v>
      </c>
      <c r="D55" s="118">
        <f t="shared" si="33"/>
        <v>481114.25</v>
      </c>
      <c r="E55" s="118">
        <v>91666.01</v>
      </c>
      <c r="F55" s="118">
        <v>57369.54</v>
      </c>
      <c r="G55" s="118">
        <v>16626.009999999998</v>
      </c>
      <c r="H55" s="118">
        <v>5010</v>
      </c>
      <c r="I55" s="118">
        <v>310442.69</v>
      </c>
      <c r="J55" s="119">
        <f t="shared" si="37"/>
        <v>724314.44</v>
      </c>
      <c r="K55" s="118">
        <v>484917.69</v>
      </c>
      <c r="L55" s="118">
        <v>182447.3</v>
      </c>
      <c r="M55" s="118">
        <v>6949.45</v>
      </c>
      <c r="N55" s="118"/>
      <c r="O55" s="118">
        <v>50000</v>
      </c>
      <c r="P55" s="119">
        <f t="shared" si="36"/>
        <v>135980.01</v>
      </c>
      <c r="Q55" s="118">
        <v>95667.5</v>
      </c>
      <c r="R55" s="118">
        <v>26044.28</v>
      </c>
      <c r="S55" s="118"/>
      <c r="T55" s="118">
        <v>400</v>
      </c>
      <c r="U55" s="118">
        <v>13868.23</v>
      </c>
    </row>
    <row r="56" spans="1:21">
      <c r="A56" s="141"/>
      <c r="B56" s="91" t="str">
        <f>IF(L!$A$1=1,L!B229,IF(L!$A$1=2,L!C229,L!D229))</f>
        <v>2022 Dhjetor</v>
      </c>
      <c r="C56" s="117">
        <f t="shared" ref="C56" si="38">D56+J56+P56</f>
        <v>1621538.2799999998</v>
      </c>
      <c r="D56" s="118">
        <f t="shared" si="33"/>
        <v>740165.85</v>
      </c>
      <c r="E56" s="118">
        <v>91455.95</v>
      </c>
      <c r="F56" s="118">
        <v>35101.01</v>
      </c>
      <c r="G56" s="118">
        <v>1254.43</v>
      </c>
      <c r="H56" s="118">
        <v>34956.74</v>
      </c>
      <c r="I56" s="118">
        <v>577397.72</v>
      </c>
      <c r="J56" s="117">
        <f t="shared" si="37"/>
        <v>764639.7</v>
      </c>
      <c r="K56" s="118">
        <v>437287.76</v>
      </c>
      <c r="L56" s="118">
        <v>86931.34</v>
      </c>
      <c r="M56" s="118">
        <v>6515.29</v>
      </c>
      <c r="N56" s="118"/>
      <c r="O56" s="118">
        <v>233905.31</v>
      </c>
      <c r="P56" s="119">
        <f t="shared" si="36"/>
        <v>116732.73</v>
      </c>
      <c r="Q56" s="118">
        <v>96217.919999999998</v>
      </c>
      <c r="R56" s="118">
        <v>10660.27</v>
      </c>
      <c r="S56" s="118">
        <v>3504.54</v>
      </c>
      <c r="T56" s="118">
        <v>6350</v>
      </c>
      <c r="U56" s="118">
        <f>V56+Z56+AF56</f>
        <v>0</v>
      </c>
    </row>
    <row r="57" spans="1:21">
      <c r="A57" s="115"/>
      <c r="B57" s="91" t="str">
        <f>IF(L!$A$1=1,L!B230,IF(L!$A$1=2,L!C230,L!D230))</f>
        <v>Gjithsej 2022</v>
      </c>
      <c r="C57" s="117">
        <f>SUM(C45:C56)</f>
        <v>15650167.729999999</v>
      </c>
      <c r="D57" s="117">
        <f>SUM(D45:D56)</f>
        <v>6974423.1399999997</v>
      </c>
      <c r="E57" s="117">
        <f t="shared" ref="E57:I57" si="39">SUM(E45:E56)</f>
        <v>1088698.97</v>
      </c>
      <c r="F57" s="117">
        <f t="shared" si="39"/>
        <v>964528.89</v>
      </c>
      <c r="G57" s="117">
        <f t="shared" si="39"/>
        <v>159990.91</v>
      </c>
      <c r="H57" s="117">
        <f t="shared" si="39"/>
        <v>283203.09999999998</v>
      </c>
      <c r="I57" s="117">
        <f t="shared" si="39"/>
        <v>4478001.2699999996</v>
      </c>
      <c r="J57" s="117">
        <f t="shared" ref="J57:N57" si="40">SUM(J45:J56)</f>
        <v>6591864.6800000006</v>
      </c>
      <c r="K57" s="117">
        <f>SUM(K45:K56)</f>
        <v>5359521.91</v>
      </c>
      <c r="L57" s="117">
        <f t="shared" si="40"/>
        <v>453196.54000000004</v>
      </c>
      <c r="M57" s="117">
        <f t="shared" si="40"/>
        <v>59373.52</v>
      </c>
      <c r="N57" s="117">
        <f t="shared" si="40"/>
        <v>0</v>
      </c>
      <c r="O57" s="117">
        <f>SUM(O45:O56)</f>
        <v>719772.71</v>
      </c>
      <c r="P57" s="117">
        <f t="shared" ref="P57:U57" si="41">SUM(P45:P56)</f>
        <v>2083879.91</v>
      </c>
      <c r="Q57" s="117">
        <f t="shared" si="41"/>
        <v>1174714.79</v>
      </c>
      <c r="R57" s="117">
        <f t="shared" si="41"/>
        <v>419997.19000000006</v>
      </c>
      <c r="S57" s="117">
        <f t="shared" si="41"/>
        <v>49999.99</v>
      </c>
      <c r="T57" s="117">
        <f t="shared" si="41"/>
        <v>70702.3</v>
      </c>
      <c r="U57" s="117">
        <f t="shared" si="41"/>
        <v>368465.64</v>
      </c>
    </row>
    <row r="58" spans="1:21">
      <c r="A58" s="140">
        <v>2023</v>
      </c>
      <c r="B58" s="91" t="str">
        <f>IF(L!$A$1=1,L!B231,IF(L!$A$1=2,L!C231,L!D231))</f>
        <v>2023 Janar</v>
      </c>
      <c r="C58" s="117">
        <f>D58+J58+P58</f>
        <v>633547.15</v>
      </c>
      <c r="D58" s="118">
        <f>SUM(E58:I58)</f>
        <v>86447.93</v>
      </c>
      <c r="E58" s="118">
        <v>86447.93</v>
      </c>
      <c r="F58" s="118">
        <v>0</v>
      </c>
      <c r="G58" s="118">
        <v>0</v>
      </c>
      <c r="H58" s="118">
        <v>0</v>
      </c>
      <c r="I58" s="118">
        <v>0</v>
      </c>
      <c r="J58" s="119">
        <f>SUM(K58:O58)</f>
        <v>444470.17</v>
      </c>
      <c r="K58" s="118">
        <v>444470.17</v>
      </c>
      <c r="L58" s="118">
        <v>0</v>
      </c>
      <c r="M58" s="118">
        <v>0</v>
      </c>
      <c r="N58" s="118">
        <v>0</v>
      </c>
      <c r="O58" s="118">
        <v>0</v>
      </c>
      <c r="P58" s="119">
        <f>SUM(Q58:U58)</f>
        <v>102629.05</v>
      </c>
      <c r="Q58" s="118">
        <v>102629.05</v>
      </c>
      <c r="R58" s="118">
        <v>0</v>
      </c>
      <c r="S58" s="118"/>
      <c r="T58" s="118"/>
      <c r="U58" s="118"/>
    </row>
    <row r="59" spans="1:21">
      <c r="A59" s="141"/>
      <c r="B59" s="91" t="str">
        <f>IF(L!$A$1=1,L!B232,IF(L!$A$1=2,L!C232,L!D232))</f>
        <v>2023 Shkurt</v>
      </c>
      <c r="C59" s="117">
        <f t="shared" ref="C59:C67" si="42">D59+J59+P59</f>
        <v>2091239.1600000001</v>
      </c>
      <c r="D59" s="118">
        <f t="shared" ref="D59:D69" si="43">SUM(E59:I59)</f>
        <v>1021040.48</v>
      </c>
      <c r="E59" s="118">
        <v>123991.74</v>
      </c>
      <c r="F59" s="118">
        <v>183858.82</v>
      </c>
      <c r="G59" s="118">
        <v>49962.06</v>
      </c>
      <c r="H59" s="118">
        <v>62903.74</v>
      </c>
      <c r="I59" s="118">
        <v>600324.12</v>
      </c>
      <c r="J59" s="119">
        <f>SUM(K59:O59)</f>
        <v>845490.30999999994</v>
      </c>
      <c r="K59" s="118">
        <v>601341.57999999996</v>
      </c>
      <c r="L59" s="118">
        <v>18328.89</v>
      </c>
      <c r="M59" s="118">
        <v>7576.32</v>
      </c>
      <c r="N59" s="118">
        <v>0</v>
      </c>
      <c r="O59" s="118">
        <v>218243.52</v>
      </c>
      <c r="P59" s="119">
        <f t="shared" ref="P59" si="44">SUM(Q59:U59)</f>
        <v>224708.37</v>
      </c>
      <c r="Q59" s="118">
        <v>119459.73</v>
      </c>
      <c r="R59" s="118">
        <v>72809.94</v>
      </c>
      <c r="S59" s="118">
        <v>20263.7</v>
      </c>
      <c r="T59" s="118">
        <v>5400</v>
      </c>
      <c r="U59" s="118">
        <v>6775</v>
      </c>
    </row>
    <row r="60" spans="1:21">
      <c r="A60" s="141"/>
      <c r="B60" s="91" t="str">
        <f>IF(L!$A$1=1,L!B233,IF(L!$A$1=2,L!C233,L!D233))</f>
        <v xml:space="preserve">2023 Mars </v>
      </c>
      <c r="C60" s="117">
        <f t="shared" si="42"/>
        <v>1711655.95</v>
      </c>
      <c r="D60" s="118">
        <f t="shared" si="43"/>
        <v>816920.99</v>
      </c>
      <c r="E60" s="118">
        <v>113161.33</v>
      </c>
      <c r="F60" s="118">
        <v>145628.6</v>
      </c>
      <c r="G60" s="118">
        <v>20000</v>
      </c>
      <c r="H60" s="118">
        <v>15819.26</v>
      </c>
      <c r="I60" s="118">
        <v>522311.8</v>
      </c>
      <c r="J60" s="119">
        <f t="shared" ref="J60:J61" si="45">SUM(K60:O60)</f>
        <v>711934.3</v>
      </c>
      <c r="K60" s="118">
        <v>537852.91</v>
      </c>
      <c r="L60" s="118">
        <v>26179.55</v>
      </c>
      <c r="M60" s="118">
        <v>7901.84</v>
      </c>
      <c r="N60" s="118">
        <v>0</v>
      </c>
      <c r="O60" s="118">
        <v>140000</v>
      </c>
      <c r="P60" s="119">
        <f>SUM(Q60:U60)</f>
        <v>182800.66</v>
      </c>
      <c r="Q60" s="118">
        <v>111365.2</v>
      </c>
      <c r="R60" s="118">
        <v>30536.46</v>
      </c>
      <c r="S60" s="118">
        <v>10400</v>
      </c>
      <c r="T60" s="118">
        <v>500</v>
      </c>
      <c r="U60" s="118">
        <v>29999</v>
      </c>
    </row>
    <row r="61" spans="1:21">
      <c r="A61" s="141"/>
      <c r="B61" s="91" t="str">
        <f>IF(L!$A$1=1,L!B234,IF(L!$A$1=2,L!C234,L!D234))</f>
        <v>2023 Prill</v>
      </c>
      <c r="C61" s="117">
        <f t="shared" si="42"/>
        <v>1965007.3399999999</v>
      </c>
      <c r="D61" s="118">
        <f t="shared" si="43"/>
        <v>1024713.1</v>
      </c>
      <c r="E61" s="118">
        <v>119773.5</v>
      </c>
      <c r="F61" s="118">
        <v>112151.26</v>
      </c>
      <c r="G61" s="118">
        <v>15000</v>
      </c>
      <c r="H61" s="118">
        <v>114203.47</v>
      </c>
      <c r="I61" s="118">
        <v>663584.87</v>
      </c>
      <c r="J61" s="119">
        <f t="shared" si="45"/>
        <v>742945.51</v>
      </c>
      <c r="K61" s="118">
        <v>540493.91</v>
      </c>
      <c r="L61" s="118">
        <v>55195.58</v>
      </c>
      <c r="M61" s="118">
        <v>6331.34</v>
      </c>
      <c r="N61" s="118">
        <v>0</v>
      </c>
      <c r="O61" s="118">
        <v>140924.68</v>
      </c>
      <c r="P61" s="119">
        <f t="shared" ref="P61:P69" si="46">SUM(Q61:U61)</f>
        <v>197348.73</v>
      </c>
      <c r="Q61" s="118">
        <v>119864.53</v>
      </c>
      <c r="R61" s="118">
        <v>52984.6</v>
      </c>
      <c r="S61" s="118">
        <v>5399.6</v>
      </c>
      <c r="T61" s="118">
        <v>19100</v>
      </c>
      <c r="U61" s="118">
        <v>0</v>
      </c>
    </row>
    <row r="62" spans="1:21">
      <c r="A62" s="141"/>
      <c r="B62" s="91" t="str">
        <f>IF(L!$A$1=1,L!B235,IF(L!$A$1=2,L!C235,L!D235))</f>
        <v>2023 Maj</v>
      </c>
      <c r="C62" s="117">
        <f t="shared" si="42"/>
        <v>1904337.16</v>
      </c>
      <c r="D62" s="118">
        <f t="shared" si="43"/>
        <v>867586.15</v>
      </c>
      <c r="E62" s="118">
        <v>117612.67</v>
      </c>
      <c r="F62" s="118">
        <v>149427.32999999999</v>
      </c>
      <c r="G62" s="118">
        <v>15000</v>
      </c>
      <c r="H62" s="118">
        <v>89980.53</v>
      </c>
      <c r="I62" s="118">
        <v>495565.62</v>
      </c>
      <c r="J62" s="119">
        <f>SUM(K62:O62)</f>
        <v>750506.75</v>
      </c>
      <c r="K62" s="118">
        <v>625921.62</v>
      </c>
      <c r="L62" s="118">
        <v>62718.47</v>
      </c>
      <c r="M62" s="118">
        <v>6066.66</v>
      </c>
      <c r="N62" s="118">
        <v>0</v>
      </c>
      <c r="O62" s="118">
        <v>55800</v>
      </c>
      <c r="P62" s="119">
        <f t="shared" si="46"/>
        <v>286244.26</v>
      </c>
      <c r="Q62" s="118">
        <v>179877.34</v>
      </c>
      <c r="R62" s="118">
        <v>41981.919999999998</v>
      </c>
      <c r="S62" s="118">
        <v>0</v>
      </c>
      <c r="T62" s="118">
        <v>18400</v>
      </c>
      <c r="U62" s="118">
        <v>45985</v>
      </c>
    </row>
    <row r="63" spans="1:21">
      <c r="A63" s="141"/>
      <c r="B63" s="91" t="str">
        <f>IF(L!$A$1=1,L!B236,IF(L!$A$1=2,L!C236,L!D236))</f>
        <v>2023 Qershor</v>
      </c>
      <c r="C63" s="117">
        <f t="shared" si="42"/>
        <v>1329770.48</v>
      </c>
      <c r="D63" s="118">
        <f t="shared" si="43"/>
        <v>573310.89999999991</v>
      </c>
      <c r="E63" s="118">
        <v>129474.75</v>
      </c>
      <c r="F63" s="118">
        <v>146653.06</v>
      </c>
      <c r="G63" s="118">
        <v>15000</v>
      </c>
      <c r="H63" s="118">
        <v>96876.479999999996</v>
      </c>
      <c r="I63" s="118">
        <v>185306.61</v>
      </c>
      <c r="J63" s="119">
        <f>SUM(K63:O63)</f>
        <v>518686.43</v>
      </c>
      <c r="K63" s="118">
        <v>468582.19</v>
      </c>
      <c r="L63" s="118">
        <v>25971.16</v>
      </c>
      <c r="M63" s="118">
        <v>4133.08</v>
      </c>
      <c r="N63" s="118">
        <v>0</v>
      </c>
      <c r="O63" s="118">
        <v>20000</v>
      </c>
      <c r="P63" s="119">
        <f t="shared" si="46"/>
        <v>237773.15000000002</v>
      </c>
      <c r="Q63" s="118">
        <v>140341.17000000001</v>
      </c>
      <c r="R63" s="118">
        <v>42066.879999999997</v>
      </c>
      <c r="S63" s="118">
        <v>5365.1</v>
      </c>
      <c r="T63" s="118">
        <v>0</v>
      </c>
      <c r="U63" s="118">
        <v>50000</v>
      </c>
    </row>
    <row r="64" spans="1:21">
      <c r="A64" s="141"/>
      <c r="B64" s="91" t="str">
        <f>IF(L!$A$1=1,L!B237,IF(L!$A$1=2,L!C237,L!D237))</f>
        <v>2023 Korrik</v>
      </c>
      <c r="C64" s="117">
        <f t="shared" si="42"/>
        <v>1931750.79</v>
      </c>
      <c r="D64" s="118">
        <f>SUM(E64:I64)</f>
        <v>785780.66999999993</v>
      </c>
      <c r="E64" s="118">
        <v>117589.65</v>
      </c>
      <c r="F64" s="118">
        <v>180083.32</v>
      </c>
      <c r="G64" s="118">
        <v>15008.72</v>
      </c>
      <c r="H64" s="118">
        <v>44379</v>
      </c>
      <c r="I64" s="118">
        <v>428719.98</v>
      </c>
      <c r="J64" s="119">
        <f t="shared" ref="J64" si="47">SUM(K64:O64)</f>
        <v>755966.41</v>
      </c>
      <c r="K64" s="118">
        <v>692001.87</v>
      </c>
      <c r="L64" s="118">
        <v>13946.41</v>
      </c>
      <c r="M64" s="118">
        <v>1936.71</v>
      </c>
      <c r="N64" s="118">
        <v>0</v>
      </c>
      <c r="O64" s="118">
        <v>48081.42</v>
      </c>
      <c r="P64" s="119">
        <f t="shared" si="46"/>
        <v>390003.70999999996</v>
      </c>
      <c r="Q64" s="118">
        <v>150158.53</v>
      </c>
      <c r="R64" s="118">
        <v>47016.65</v>
      </c>
      <c r="S64" s="118">
        <v>8329.9699999999993</v>
      </c>
      <c r="T64" s="118">
        <v>1500</v>
      </c>
      <c r="U64" s="118">
        <v>182998.56</v>
      </c>
    </row>
    <row r="65" spans="1:21">
      <c r="A65" s="141"/>
      <c r="B65" s="91" t="str">
        <f>IF(L!$A$1=1,L!B238,IF(L!$A$1=2,L!C238,L!D238))</f>
        <v>2023 Gusht</v>
      </c>
      <c r="C65" s="117">
        <f t="shared" si="42"/>
        <v>1377362.2999999998</v>
      </c>
      <c r="D65" s="118">
        <f t="shared" si="43"/>
        <v>533268.13</v>
      </c>
      <c r="E65" s="118">
        <v>119023.89</v>
      </c>
      <c r="F65" s="118">
        <v>116819.57</v>
      </c>
      <c r="G65" s="118">
        <v>14999.4</v>
      </c>
      <c r="H65" s="118">
        <v>130655</v>
      </c>
      <c r="I65" s="118">
        <v>151770.26999999999</v>
      </c>
      <c r="J65" s="119">
        <f>SUM(K65:O65)</f>
        <v>616210.04</v>
      </c>
      <c r="K65" s="118">
        <v>589296.43999999994</v>
      </c>
      <c r="L65" s="118">
        <v>4684.29</v>
      </c>
      <c r="M65" s="118">
        <v>2229.31</v>
      </c>
      <c r="N65" s="118">
        <v>0</v>
      </c>
      <c r="O65" s="118">
        <v>20000</v>
      </c>
      <c r="P65" s="119">
        <f t="shared" si="46"/>
        <v>227884.13</v>
      </c>
      <c r="Q65" s="118">
        <v>148454.93</v>
      </c>
      <c r="R65" s="118">
        <v>43283</v>
      </c>
      <c r="S65" s="118">
        <v>7471.6</v>
      </c>
      <c r="T65" s="118">
        <v>450</v>
      </c>
      <c r="U65" s="118">
        <v>28224.6</v>
      </c>
    </row>
    <row r="66" spans="1:21">
      <c r="A66" s="141"/>
      <c r="B66" s="91" t="str">
        <f>IF(L!$A$1=1,L!B239,IF(L!$A$1=2,L!C239,L!D239))</f>
        <v>2023 Shtator</v>
      </c>
      <c r="C66" s="117">
        <f t="shared" si="42"/>
        <v>1339590.6099999999</v>
      </c>
      <c r="D66" s="118">
        <f>SUM(E66:I66)</f>
        <v>441031.18999999994</v>
      </c>
      <c r="E66" s="118">
        <v>119200.56</v>
      </c>
      <c r="F66" s="118">
        <v>115426.93</v>
      </c>
      <c r="G66" s="118">
        <v>15000</v>
      </c>
      <c r="H66" s="118">
        <v>31885.74</v>
      </c>
      <c r="I66" s="118">
        <v>159517.96</v>
      </c>
      <c r="J66" s="119">
        <f t="shared" ref="J66:J69" si="48">SUM(K66:O66)</f>
        <v>632348.98</v>
      </c>
      <c r="K66" s="118">
        <v>550894.35</v>
      </c>
      <c r="L66" s="118">
        <v>26523.61</v>
      </c>
      <c r="M66" s="118">
        <v>4447.62</v>
      </c>
      <c r="N66" s="118">
        <v>0</v>
      </c>
      <c r="O66" s="118">
        <v>50483.4</v>
      </c>
      <c r="P66" s="119">
        <f t="shared" si="46"/>
        <v>266210.44</v>
      </c>
      <c r="Q66" s="118">
        <v>148486.99</v>
      </c>
      <c r="R66" s="118">
        <v>43786.48</v>
      </c>
      <c r="S66" s="118">
        <v>4850.87</v>
      </c>
      <c r="T66" s="118">
        <v>29350</v>
      </c>
      <c r="U66" s="118">
        <v>39736.1</v>
      </c>
    </row>
    <row r="67" spans="1:21">
      <c r="A67" s="141"/>
      <c r="B67" s="91" t="str">
        <f>IF(L!$A$1=1,L!B240,IF(L!$A$1=2,L!C240,L!D240))</f>
        <v>2023 Tetor</v>
      </c>
      <c r="C67" s="117">
        <f t="shared" si="42"/>
        <v>1830949.24</v>
      </c>
      <c r="D67" s="118">
        <f t="shared" si="43"/>
        <v>828793.64999999991</v>
      </c>
      <c r="E67" s="118">
        <v>126217.18</v>
      </c>
      <c r="F67" s="118">
        <v>144817.92000000001</v>
      </c>
      <c r="G67" s="118">
        <v>15023.36</v>
      </c>
      <c r="H67" s="118">
        <v>41271</v>
      </c>
      <c r="I67" s="118">
        <v>501464.19</v>
      </c>
      <c r="J67" s="119">
        <f t="shared" si="48"/>
        <v>735689.53999999992</v>
      </c>
      <c r="K67" s="118">
        <v>633840.16</v>
      </c>
      <c r="L67" s="118">
        <v>46086.45</v>
      </c>
      <c r="M67" s="118">
        <v>5763.94</v>
      </c>
      <c r="N67" s="118"/>
      <c r="O67" s="118">
        <v>49998.99</v>
      </c>
      <c r="P67" s="119">
        <f t="shared" si="46"/>
        <v>266466.05</v>
      </c>
      <c r="Q67" s="118">
        <v>149751.09</v>
      </c>
      <c r="R67" s="118">
        <v>43582.94</v>
      </c>
      <c r="S67" s="118">
        <v>3905.87</v>
      </c>
      <c r="T67" s="118">
        <v>2700</v>
      </c>
      <c r="U67" s="118">
        <v>66526.149999999994</v>
      </c>
    </row>
    <row r="68" spans="1:21">
      <c r="A68" s="141"/>
      <c r="B68" s="91" t="str">
        <f>IF(L!$A$1=1,L!B241,IF(L!$A$1=2,L!C241,L!D241))</f>
        <v xml:space="preserve">2023 Nëntor </v>
      </c>
      <c r="C68" s="117">
        <f>D68+J68+P68</f>
        <v>2324016.09</v>
      </c>
      <c r="D68" s="118">
        <f>SUM(E68:I68)</f>
        <v>1372764.77</v>
      </c>
      <c r="E68" s="118">
        <v>122443.57</v>
      </c>
      <c r="F68" s="118">
        <v>77061.039999999994</v>
      </c>
      <c r="G68" s="118">
        <v>22006.46</v>
      </c>
      <c r="H68" s="118">
        <v>7950</v>
      </c>
      <c r="I68" s="118">
        <v>1143303.7</v>
      </c>
      <c r="J68" s="119">
        <f t="shared" si="48"/>
        <v>625087.6</v>
      </c>
      <c r="K68" s="118">
        <v>541739.99</v>
      </c>
      <c r="L68" s="118">
        <v>39216.71</v>
      </c>
      <c r="M68" s="118">
        <v>7766.68</v>
      </c>
      <c r="N68" s="118">
        <v>0</v>
      </c>
      <c r="O68" s="118">
        <v>36364.22</v>
      </c>
      <c r="P68" s="119">
        <f t="shared" si="46"/>
        <v>326163.71999999997</v>
      </c>
      <c r="Q68" s="118">
        <v>146607.76999999999</v>
      </c>
      <c r="R68" s="118">
        <v>21892.87</v>
      </c>
      <c r="S68" s="118">
        <v>7225.81</v>
      </c>
      <c r="T68" s="118">
        <v>3870</v>
      </c>
      <c r="U68" s="118">
        <v>146567.26999999999</v>
      </c>
    </row>
    <row r="69" spans="1:21">
      <c r="A69" s="141"/>
      <c r="B69" s="91" t="str">
        <f>IF(L!$A$1=1,L!B242,IF(L!$A$1=2,L!C242,L!D242))</f>
        <v>2023 Dhjetor</v>
      </c>
      <c r="C69" s="117">
        <f t="shared" ref="C69" si="49">D69+J69+P69</f>
        <v>1836969.67</v>
      </c>
      <c r="D69" s="118">
        <f t="shared" si="43"/>
        <v>991591.04</v>
      </c>
      <c r="E69" s="118">
        <v>134693.42000000001</v>
      </c>
      <c r="F69" s="118">
        <v>71885.710000000006</v>
      </c>
      <c r="G69" s="118">
        <v>19000</v>
      </c>
      <c r="H69" s="118">
        <v>67565</v>
      </c>
      <c r="I69" s="118">
        <v>698446.91</v>
      </c>
      <c r="J69" s="117">
        <f t="shared" si="48"/>
        <v>619204.67000000004</v>
      </c>
      <c r="K69" s="118">
        <v>548100.93000000005</v>
      </c>
      <c r="L69" s="118">
        <v>56225.65</v>
      </c>
      <c r="M69" s="118">
        <v>14878.09</v>
      </c>
      <c r="N69" s="118"/>
      <c r="O69" s="118"/>
      <c r="P69" s="119">
        <f t="shared" si="46"/>
        <v>226173.96000000002</v>
      </c>
      <c r="Q69" s="118">
        <v>160590</v>
      </c>
      <c r="R69" s="118">
        <v>20541.099999999999</v>
      </c>
      <c r="S69" s="118">
        <v>10787.48</v>
      </c>
      <c r="T69" s="118">
        <v>5600</v>
      </c>
      <c r="U69" s="118">
        <v>28655.38</v>
      </c>
    </row>
    <row r="70" spans="1:21">
      <c r="A70" s="115"/>
      <c r="B70" s="91" t="str">
        <f>IF(L!$A$1=1,L!B243,IF(L!$A$1=2,L!C243,L!D243))</f>
        <v>Gjithsej 2023</v>
      </c>
      <c r="C70" s="117">
        <f>SUM(C58:C69)</f>
        <v>20276195.940000005</v>
      </c>
      <c r="D70" s="117">
        <f>SUM(D58:D69)</f>
        <v>9343249</v>
      </c>
      <c r="E70" s="117">
        <f t="shared" ref="E70:N70" si="50">SUM(E58:E69)</f>
        <v>1429630.19</v>
      </c>
      <c r="F70" s="117">
        <f t="shared" si="50"/>
        <v>1443813.56</v>
      </c>
      <c r="G70" s="117">
        <f t="shared" si="50"/>
        <v>215999.99999999997</v>
      </c>
      <c r="H70" s="117">
        <f t="shared" si="50"/>
        <v>703489.22</v>
      </c>
      <c r="I70" s="117">
        <f t="shared" si="50"/>
        <v>5550316.0300000003</v>
      </c>
      <c r="J70" s="117">
        <f t="shared" si="50"/>
        <v>7998540.71</v>
      </c>
      <c r="K70" s="117">
        <f>SUM(K58:K69)</f>
        <v>6774536.1200000001</v>
      </c>
      <c r="L70" s="117">
        <f t="shared" si="50"/>
        <v>375076.77000000008</v>
      </c>
      <c r="M70" s="117">
        <f t="shared" si="50"/>
        <v>69031.59</v>
      </c>
      <c r="N70" s="117">
        <f t="shared" si="50"/>
        <v>0</v>
      </c>
      <c r="O70" s="117">
        <f>SUM(O58:O69)</f>
        <v>779896.23</v>
      </c>
      <c r="P70" s="117">
        <f t="shared" ref="P70:U70" si="51">SUM(P58:P69)</f>
        <v>2934406.2299999995</v>
      </c>
      <c r="Q70" s="117">
        <f t="shared" si="51"/>
        <v>1677586.33</v>
      </c>
      <c r="R70" s="117">
        <f t="shared" si="51"/>
        <v>460482.83999999997</v>
      </c>
      <c r="S70" s="117">
        <f t="shared" si="51"/>
        <v>84000</v>
      </c>
      <c r="T70" s="117">
        <f t="shared" si="51"/>
        <v>86870</v>
      </c>
      <c r="U70" s="117">
        <f t="shared" si="51"/>
        <v>625467.05999999994</v>
      </c>
    </row>
    <row r="71" spans="1:21">
      <c r="A71" s="140">
        <v>2024</v>
      </c>
      <c r="B71" s="91" t="str">
        <f>IF(L!$A$1=1,L!B244,IF(L!$A$1=2,L!C244,L!D244))</f>
        <v>2024 Janar</v>
      </c>
      <c r="C71" s="117">
        <f>D71+J71+P71</f>
        <v>847716.92999999993</v>
      </c>
      <c r="D71" s="118">
        <f>SUM(E71:I71)</f>
        <v>134941.51999999999</v>
      </c>
      <c r="E71" s="118">
        <v>134941.51999999999</v>
      </c>
      <c r="F71" s="118"/>
      <c r="G71" s="118"/>
      <c r="H71" s="118"/>
      <c r="I71" s="118"/>
      <c r="J71" s="119">
        <f>SUM(K71:O71)</f>
        <v>566001.43999999994</v>
      </c>
      <c r="K71" s="118">
        <v>566001.43999999994</v>
      </c>
      <c r="L71" s="118"/>
      <c r="M71" s="118"/>
      <c r="N71" s="118"/>
      <c r="O71" s="118"/>
      <c r="P71" s="119">
        <f>SUM(Q71:U71)</f>
        <v>146773.97</v>
      </c>
      <c r="Q71" s="118">
        <v>146773.97</v>
      </c>
      <c r="R71" s="118"/>
      <c r="S71" s="118"/>
      <c r="T71" s="118"/>
      <c r="U71" s="118"/>
    </row>
    <row r="72" spans="1:21">
      <c r="A72" s="141"/>
      <c r="B72" s="91" t="str">
        <f>IF(L!$A$1=1,L!B245,IF(L!$A$1=2,L!C245,L!D245))</f>
        <v>2024 Shkurt</v>
      </c>
      <c r="C72" s="117">
        <f t="shared" ref="C72:C80" si="52">D72+J72+P72</f>
        <v>2461874.9</v>
      </c>
      <c r="D72" s="118">
        <f t="shared" ref="D72:D82" si="53">SUM(E72:I72)</f>
        <v>1105959.8899999999</v>
      </c>
      <c r="E72" s="118">
        <v>134941.51999999999</v>
      </c>
      <c r="F72" s="118">
        <v>220943.96</v>
      </c>
      <c r="G72" s="118">
        <v>25500</v>
      </c>
      <c r="H72" s="118">
        <v>77229.320000000007</v>
      </c>
      <c r="I72" s="118">
        <v>647345.09</v>
      </c>
      <c r="J72" s="119">
        <f>SUM(K72:O72)</f>
        <v>1041621.76</v>
      </c>
      <c r="K72" s="118">
        <v>823207.47</v>
      </c>
      <c r="L72" s="118">
        <v>191753.29</v>
      </c>
      <c r="M72" s="118">
        <v>6661</v>
      </c>
      <c r="N72" s="118">
        <v>0</v>
      </c>
      <c r="O72" s="118">
        <v>20000</v>
      </c>
      <c r="P72" s="119">
        <f t="shared" ref="P72" si="54">SUM(Q72:U72)</f>
        <v>314293.25</v>
      </c>
      <c r="Q72" s="118">
        <v>151864.04</v>
      </c>
      <c r="R72" s="118">
        <v>98658.85</v>
      </c>
      <c r="S72" s="118">
        <v>10000</v>
      </c>
      <c r="T72" s="118">
        <v>18850</v>
      </c>
      <c r="U72" s="118">
        <v>34920.36</v>
      </c>
    </row>
    <row r="73" spans="1:21">
      <c r="A73" s="141"/>
      <c r="B73" s="91" t="str">
        <f>IF(L!$A$1=1,L!B246,IF(L!$A$1=2,L!C246,L!D246))</f>
        <v xml:space="preserve">2024 Mars </v>
      </c>
      <c r="C73" s="117">
        <f t="shared" si="52"/>
        <v>2472503.4099999997</v>
      </c>
      <c r="D73" s="118">
        <f t="shared" si="53"/>
        <v>1278431.6399999999</v>
      </c>
      <c r="E73" s="118">
        <v>129899.22</v>
      </c>
      <c r="F73" s="118">
        <v>187828.22</v>
      </c>
      <c r="G73" s="118">
        <v>25000</v>
      </c>
      <c r="H73" s="118">
        <v>19050</v>
      </c>
      <c r="I73" s="118">
        <v>916654.2</v>
      </c>
      <c r="J73" s="119">
        <f t="shared" ref="J73:J74" si="55">SUM(K73:O73)</f>
        <v>967338.5</v>
      </c>
      <c r="K73" s="118">
        <v>839076.68</v>
      </c>
      <c r="L73" s="118">
        <v>42230.2</v>
      </c>
      <c r="M73" s="118">
        <v>6031.62</v>
      </c>
      <c r="N73" s="118">
        <v>0</v>
      </c>
      <c r="O73" s="118">
        <v>80000</v>
      </c>
      <c r="P73" s="119">
        <f>SUM(Q73:U73)</f>
        <v>226733.27000000002</v>
      </c>
      <c r="Q73" s="118">
        <v>144452.97</v>
      </c>
      <c r="R73" s="118">
        <v>40950.300000000003</v>
      </c>
      <c r="S73" s="118">
        <v>10500</v>
      </c>
      <c r="T73" s="118">
        <v>1100</v>
      </c>
      <c r="U73" s="118">
        <v>29730</v>
      </c>
    </row>
    <row r="74" spans="1:21">
      <c r="A74" s="141"/>
      <c r="B74" s="91" t="str">
        <f>IF(L!$A$1=1,L!B247,IF(L!$A$1=2,L!C247,L!D247))</f>
        <v>2024 Prill</v>
      </c>
      <c r="C74" s="117">
        <f t="shared" si="52"/>
        <v>2488033.15</v>
      </c>
      <c r="D74" s="118">
        <f t="shared" si="53"/>
        <v>935023.3</v>
      </c>
      <c r="E74" s="118">
        <v>160010.1</v>
      </c>
      <c r="F74" s="118">
        <v>140667.35999999999</v>
      </c>
      <c r="G74" s="118">
        <v>21499.75</v>
      </c>
      <c r="H74" s="118">
        <v>101960</v>
      </c>
      <c r="I74" s="118">
        <v>510886.09</v>
      </c>
      <c r="J74" s="119">
        <f t="shared" si="55"/>
        <v>1257083.79</v>
      </c>
      <c r="K74" s="118">
        <v>1070203.57</v>
      </c>
      <c r="L74" s="118">
        <v>6552.1</v>
      </c>
      <c r="M74" s="118">
        <v>5839.9</v>
      </c>
      <c r="N74" s="118">
        <v>0</v>
      </c>
      <c r="O74" s="118">
        <v>174488.22</v>
      </c>
      <c r="P74" s="119">
        <f t="shared" ref="P74:P82" si="56">SUM(Q74:U74)</f>
        <v>295926.06</v>
      </c>
      <c r="Q74" s="118">
        <v>144597.96</v>
      </c>
      <c r="R74" s="118">
        <v>26368.74</v>
      </c>
      <c r="S74" s="118">
        <v>5999.45</v>
      </c>
      <c r="T74" s="118">
        <v>34000</v>
      </c>
      <c r="U74" s="118">
        <v>84959.91</v>
      </c>
    </row>
    <row r="75" spans="1:21">
      <c r="A75" s="141"/>
      <c r="B75" s="91" t="str">
        <f>IF(L!$A$1=1,L!B248,IF(L!$A$1=2,L!C248,L!D248))</f>
        <v>2024 Maj</v>
      </c>
      <c r="C75" s="117">
        <f t="shared" si="52"/>
        <v>1941222.42</v>
      </c>
      <c r="D75" s="118">
        <f t="shared" si="53"/>
        <v>781346.21</v>
      </c>
      <c r="E75" s="118">
        <v>130562.93</v>
      </c>
      <c r="F75" s="118">
        <v>122495.26</v>
      </c>
      <c r="G75" s="118">
        <v>19983.45</v>
      </c>
      <c r="H75" s="118">
        <v>24306.94</v>
      </c>
      <c r="I75" s="118">
        <v>483997.63</v>
      </c>
      <c r="J75" s="119">
        <f>SUM(K75:O75)</f>
        <v>952246.51</v>
      </c>
      <c r="K75" s="118">
        <v>871611.38</v>
      </c>
      <c r="L75" s="118">
        <v>16342.57</v>
      </c>
      <c r="M75" s="118">
        <v>4292.66</v>
      </c>
      <c r="N75" s="118">
        <v>0</v>
      </c>
      <c r="O75" s="118">
        <v>59999.9</v>
      </c>
      <c r="P75" s="119">
        <f t="shared" si="56"/>
        <v>207629.69999999998</v>
      </c>
      <c r="Q75" s="118">
        <v>149360.99</v>
      </c>
      <c r="R75" s="118">
        <v>29524.75</v>
      </c>
      <c r="S75" s="118">
        <v>6350.9</v>
      </c>
      <c r="T75" s="118">
        <v>100</v>
      </c>
      <c r="U75" s="118">
        <v>22293.06</v>
      </c>
    </row>
    <row r="76" spans="1:21">
      <c r="A76" s="141"/>
      <c r="B76" s="91" t="str">
        <f>IF(L!$A$1=1,L!B249,IF(L!$A$1=2,L!C249,L!D249))</f>
        <v>2024 Qershor</v>
      </c>
      <c r="C76" s="117">
        <f t="shared" si="52"/>
        <v>2201994.6</v>
      </c>
      <c r="D76" s="118">
        <f t="shared" si="53"/>
        <v>1256532.45</v>
      </c>
      <c r="E76" s="118">
        <v>141289.23000000001</v>
      </c>
      <c r="F76" s="118">
        <v>200573.27</v>
      </c>
      <c r="G76" s="118">
        <v>20088.28</v>
      </c>
      <c r="H76" s="118">
        <v>116849.55</v>
      </c>
      <c r="I76" s="118">
        <v>777732.12</v>
      </c>
      <c r="J76" s="119">
        <f>SUM(K76:O76)</f>
        <v>731437.01</v>
      </c>
      <c r="K76" s="118">
        <v>674919.4</v>
      </c>
      <c r="L76" s="118">
        <v>16566.97</v>
      </c>
      <c r="M76" s="118">
        <v>5055.8</v>
      </c>
      <c r="N76" s="118">
        <v>0</v>
      </c>
      <c r="O76" s="118">
        <v>34894.839999999997</v>
      </c>
      <c r="P76" s="119">
        <f t="shared" si="56"/>
        <v>214025.14</v>
      </c>
      <c r="Q76" s="118">
        <v>135505.14000000001</v>
      </c>
      <c r="R76" s="118">
        <v>25000</v>
      </c>
      <c r="S76" s="118">
        <v>6000</v>
      </c>
      <c r="T76" s="118">
        <v>7520</v>
      </c>
      <c r="U76" s="118">
        <v>40000</v>
      </c>
    </row>
    <row r="77" spans="1:21">
      <c r="A77" s="141"/>
      <c r="B77" s="91" t="str">
        <f>IF(L!$A$1=1,L!B250,IF(L!$A$1=2,L!C250,L!D250))</f>
        <v>2024 Korrik</v>
      </c>
      <c r="C77" s="117">
        <f t="shared" si="52"/>
        <v>2047928.2300000004</v>
      </c>
      <c r="D77" s="118">
        <f t="shared" si="53"/>
        <v>1166118.6200000001</v>
      </c>
      <c r="E77" s="118">
        <v>128208.78</v>
      </c>
      <c r="F77" s="118">
        <v>203676.39</v>
      </c>
      <c r="G77" s="118">
        <v>19108.650000000001</v>
      </c>
      <c r="H77" s="118">
        <v>45631.91</v>
      </c>
      <c r="I77" s="118">
        <v>769492.89</v>
      </c>
      <c r="J77" s="119">
        <f t="shared" ref="J77" si="57">SUM(K77:O77)</f>
        <v>665459.51000000013</v>
      </c>
      <c r="K77" s="118">
        <v>573512.68000000005</v>
      </c>
      <c r="L77" s="118">
        <v>10048.93</v>
      </c>
      <c r="M77" s="118">
        <v>1897.9</v>
      </c>
      <c r="N77" s="118">
        <v>0</v>
      </c>
      <c r="O77" s="118">
        <v>80000</v>
      </c>
      <c r="P77" s="119">
        <f t="shared" si="56"/>
        <v>216350.1</v>
      </c>
      <c r="Q77" s="118">
        <v>151605.32999999999</v>
      </c>
      <c r="R77" s="118">
        <v>25737.54</v>
      </c>
      <c r="S77" s="118">
        <v>6207.23</v>
      </c>
      <c r="T77" s="118">
        <v>3900</v>
      </c>
      <c r="U77" s="118">
        <v>28900</v>
      </c>
    </row>
    <row r="78" spans="1:21">
      <c r="A78" s="141"/>
      <c r="B78" s="91" t="str">
        <f>IF(L!$A$1=1,L!B251,IF(L!$A$1=2,L!C251,L!D251))</f>
        <v>2024 Gusht</v>
      </c>
      <c r="C78" s="117">
        <f t="shared" si="52"/>
        <v>1800909.4800000002</v>
      </c>
      <c r="D78" s="118">
        <f t="shared" si="53"/>
        <v>845348.24</v>
      </c>
      <c r="E78" s="118">
        <v>127177.85</v>
      </c>
      <c r="F78" s="118">
        <v>143075.66</v>
      </c>
      <c r="G78" s="118">
        <v>16654.95</v>
      </c>
      <c r="H78" s="118">
        <v>145354.68</v>
      </c>
      <c r="I78" s="118">
        <v>413085.1</v>
      </c>
      <c r="J78" s="119">
        <f>SUM(K78:O78)</f>
        <v>710483.15</v>
      </c>
      <c r="K78" s="118">
        <v>570016.05000000005</v>
      </c>
      <c r="L78" s="118">
        <v>2604.59</v>
      </c>
      <c r="M78" s="118">
        <v>1078.51</v>
      </c>
      <c r="N78" s="118">
        <v>0</v>
      </c>
      <c r="O78" s="118">
        <v>136784</v>
      </c>
      <c r="P78" s="119">
        <f t="shared" si="56"/>
        <v>245078.09</v>
      </c>
      <c r="Q78" s="118">
        <v>153091.38</v>
      </c>
      <c r="R78" s="118">
        <v>57725.19</v>
      </c>
      <c r="S78" s="118">
        <v>8361.52</v>
      </c>
      <c r="T78" s="118">
        <v>5900</v>
      </c>
      <c r="U78" s="118">
        <v>20000</v>
      </c>
    </row>
    <row r="79" spans="1:21">
      <c r="A79" s="141"/>
      <c r="B79" s="91" t="str">
        <f>IF(L!$A$1=1,L!B252,IF(L!$A$1=2,L!C252,L!D252))</f>
        <v>2024 Shtator</v>
      </c>
      <c r="C79" s="117">
        <f t="shared" si="52"/>
        <v>1205017.75</v>
      </c>
      <c r="D79" s="118">
        <f t="shared" si="53"/>
        <v>383891.88</v>
      </c>
      <c r="E79" s="118">
        <v>140835.78</v>
      </c>
      <c r="F79" s="118">
        <v>111776.81</v>
      </c>
      <c r="G79" s="118">
        <v>18044.38</v>
      </c>
      <c r="H79" s="118">
        <v>2825</v>
      </c>
      <c r="I79" s="118">
        <v>110409.91</v>
      </c>
      <c r="J79" s="119">
        <f t="shared" ref="J79:J82" si="58">SUM(K79:O79)</f>
        <v>658102.55000000005</v>
      </c>
      <c r="K79" s="118">
        <v>589164.67000000004</v>
      </c>
      <c r="L79" s="118">
        <v>62240.27</v>
      </c>
      <c r="M79" s="118">
        <v>6697.61</v>
      </c>
      <c r="N79" s="118"/>
      <c r="O79" s="118"/>
      <c r="P79" s="119">
        <f t="shared" si="56"/>
        <v>163023.31999999998</v>
      </c>
      <c r="Q79" s="118">
        <v>144726.76999999999</v>
      </c>
      <c r="R79" s="118">
        <v>5128.49</v>
      </c>
      <c r="S79" s="118">
        <v>4636.04</v>
      </c>
      <c r="T79" s="118">
        <v>8532.02</v>
      </c>
      <c r="U79" s="118"/>
    </row>
    <row r="80" spans="1:21">
      <c r="A80" s="141"/>
      <c r="B80" s="91" t="str">
        <f>IF(L!$A$1=1,L!B253,IF(L!$A$1=2,L!C253,L!D253))</f>
        <v>2024 Tetor</v>
      </c>
      <c r="C80" s="117">
        <f t="shared" si="52"/>
        <v>2112548.5</v>
      </c>
      <c r="D80" s="118">
        <f t="shared" si="53"/>
        <v>1155621.69</v>
      </c>
      <c r="E80" s="118">
        <v>141066.37</v>
      </c>
      <c r="F80" s="118">
        <v>129803.01</v>
      </c>
      <c r="G80" s="118">
        <v>19304.18</v>
      </c>
      <c r="H80" s="118">
        <v>221272</v>
      </c>
      <c r="I80" s="118">
        <v>644176.13</v>
      </c>
      <c r="J80" s="119">
        <f t="shared" si="58"/>
        <v>776965.12</v>
      </c>
      <c r="K80" s="118">
        <v>594255.99</v>
      </c>
      <c r="L80" s="118">
        <v>26201.07</v>
      </c>
      <c r="M80" s="118">
        <v>6508.06</v>
      </c>
      <c r="N80" s="118">
        <v>0</v>
      </c>
      <c r="O80" s="118">
        <v>150000</v>
      </c>
      <c r="P80" s="119">
        <f t="shared" si="56"/>
        <v>179961.69</v>
      </c>
      <c r="Q80" s="118">
        <v>142615.75</v>
      </c>
      <c r="R80" s="118">
        <v>23674.959999999999</v>
      </c>
      <c r="S80" s="118">
        <v>7310.98</v>
      </c>
      <c r="T80" s="118">
        <v>6360</v>
      </c>
      <c r="U80" s="118">
        <v>0</v>
      </c>
    </row>
    <row r="81" spans="1:21">
      <c r="A81" s="141"/>
      <c r="B81" s="91" t="str">
        <f>IF(L!$A$1=1,L!B254,IF(L!$A$1=2,L!C254,L!D254))</f>
        <v xml:space="preserve">2024 Nëntor </v>
      </c>
      <c r="C81" s="117">
        <f>D81+J81+P81</f>
        <v>1667501.45</v>
      </c>
      <c r="D81" s="118">
        <f t="shared" si="53"/>
        <v>639974.78</v>
      </c>
      <c r="E81" s="118">
        <v>130472.94</v>
      </c>
      <c r="F81" s="118">
        <v>150538.91</v>
      </c>
      <c r="G81" s="118">
        <v>17034.02</v>
      </c>
      <c r="H81" s="118">
        <v>106207.89</v>
      </c>
      <c r="I81" s="118">
        <v>235721.02</v>
      </c>
      <c r="J81" s="119">
        <f t="shared" si="58"/>
        <v>620855.76</v>
      </c>
      <c r="K81" s="118">
        <v>585659.15</v>
      </c>
      <c r="L81" s="118">
        <v>27410.63</v>
      </c>
      <c r="M81" s="118">
        <v>7785.98</v>
      </c>
      <c r="N81" s="118"/>
      <c r="O81" s="118"/>
      <c r="P81" s="119">
        <f t="shared" si="56"/>
        <v>406670.91</v>
      </c>
      <c r="Q81" s="118">
        <v>150194.93</v>
      </c>
      <c r="R81" s="118">
        <v>15730.08</v>
      </c>
      <c r="S81" s="118">
        <v>6495.9</v>
      </c>
      <c r="T81" s="118">
        <v>234250</v>
      </c>
      <c r="U81" s="118"/>
    </row>
    <row r="82" spans="1:21">
      <c r="A82" s="141"/>
      <c r="B82" s="91" t="str">
        <f>IF(L!$A$1=1,L!B255,IF(L!$A$1=2,L!C255,L!D255))</f>
        <v>2024 Dhjetor</v>
      </c>
      <c r="C82" s="117">
        <f t="shared" ref="C82" si="59">D82+J82+P82</f>
        <v>1392754.9400000002</v>
      </c>
      <c r="D82" s="118">
        <f t="shared" si="53"/>
        <v>521201.74</v>
      </c>
      <c r="E82" s="118">
        <v>135217.97</v>
      </c>
      <c r="F82" s="118">
        <v>91687.34</v>
      </c>
      <c r="G82" s="118">
        <v>35196.69</v>
      </c>
      <c r="H82" s="118">
        <v>4285</v>
      </c>
      <c r="I82" s="118">
        <v>254814.74</v>
      </c>
      <c r="J82" s="117">
        <f t="shared" si="58"/>
        <v>674237.50000000012</v>
      </c>
      <c r="K82" s="118">
        <v>575321.79</v>
      </c>
      <c r="L82" s="118">
        <v>64723.4</v>
      </c>
      <c r="M82" s="118">
        <v>18146.54</v>
      </c>
      <c r="N82" s="118"/>
      <c r="O82" s="118">
        <v>16045.77</v>
      </c>
      <c r="P82" s="119">
        <f t="shared" si="56"/>
        <v>197315.70000000004</v>
      </c>
      <c r="Q82" s="118">
        <v>160188.39000000001</v>
      </c>
      <c r="R82" s="118">
        <v>20915.7</v>
      </c>
      <c r="S82" s="118">
        <v>10723.63</v>
      </c>
      <c r="T82" s="118">
        <v>487.98</v>
      </c>
      <c r="U82" s="118">
        <v>5000</v>
      </c>
    </row>
    <row r="83" spans="1:21">
      <c r="A83" s="115"/>
      <c r="B83" s="91" t="str">
        <f>IF(L!$A$1=1,L!B256,IF(L!$A$1=2,L!C256,L!D256))</f>
        <v>Gjithsej 2024</v>
      </c>
      <c r="C83" s="117">
        <f>SUM(C71:C82)</f>
        <v>22640005.760000002</v>
      </c>
      <c r="D83" s="117">
        <f>SUM(D71:D82)</f>
        <v>10204391.959999999</v>
      </c>
      <c r="E83" s="117">
        <f t="shared" ref="E83:N83" si="60">SUM(E71:E82)</f>
        <v>1634624.2100000002</v>
      </c>
      <c r="F83" s="117">
        <f t="shared" si="60"/>
        <v>1703066.19</v>
      </c>
      <c r="G83" s="117">
        <f t="shared" si="60"/>
        <v>237414.35</v>
      </c>
      <c r="H83" s="117">
        <f t="shared" si="60"/>
        <v>864972.28999999992</v>
      </c>
      <c r="I83" s="117">
        <f t="shared" si="60"/>
        <v>5764314.9199999999</v>
      </c>
      <c r="J83" s="117">
        <f t="shared" si="60"/>
        <v>9621832.5999999996</v>
      </c>
      <c r="K83" s="117">
        <f t="shared" si="60"/>
        <v>8332950.2700000005</v>
      </c>
      <c r="L83" s="117">
        <f t="shared" si="60"/>
        <v>466674.02000000008</v>
      </c>
      <c r="M83" s="117">
        <f t="shared" si="60"/>
        <v>69995.579999999987</v>
      </c>
      <c r="N83" s="117">
        <f t="shared" si="60"/>
        <v>0</v>
      </c>
      <c r="O83" s="117">
        <f>SUM(O71:O82)</f>
        <v>752212.73</v>
      </c>
      <c r="P83" s="117">
        <f t="shared" ref="P83:U83" si="61">SUM(P71:P82)</f>
        <v>2813781.2000000007</v>
      </c>
      <c r="Q83" s="117">
        <f t="shared" si="61"/>
        <v>1774977.6199999996</v>
      </c>
      <c r="R83" s="117">
        <f t="shared" si="61"/>
        <v>369414.60000000003</v>
      </c>
      <c r="S83" s="117">
        <f t="shared" si="61"/>
        <v>82585.650000000009</v>
      </c>
      <c r="T83" s="117">
        <f t="shared" si="61"/>
        <v>321000</v>
      </c>
      <c r="U83" s="117">
        <f t="shared" si="61"/>
        <v>265803.33</v>
      </c>
    </row>
    <row r="84" spans="1:21">
      <c r="A84" s="140">
        <v>2025</v>
      </c>
      <c r="B84" s="91" t="str">
        <f>L!B257</f>
        <v>2025 Janar</v>
      </c>
      <c r="C84" s="117">
        <f>D84+J84+P84</f>
        <v>946723.11999999988</v>
      </c>
      <c r="D84" s="118">
        <f>SUM(E84:I84)</f>
        <v>165884.82999999999</v>
      </c>
      <c r="E84" s="118">
        <v>148885.28</v>
      </c>
      <c r="F84" s="118"/>
      <c r="G84" s="118">
        <v>16999.55</v>
      </c>
      <c r="H84" s="118"/>
      <c r="I84" s="118"/>
      <c r="J84" s="119">
        <f>SUM(K84:O84)</f>
        <v>625802.1</v>
      </c>
      <c r="K84" s="118">
        <v>625802.1</v>
      </c>
      <c r="L84" s="118"/>
      <c r="M84" s="118"/>
      <c r="N84" s="118"/>
      <c r="O84" s="118"/>
      <c r="P84" s="119">
        <f>SUM(Q84:U84)</f>
        <v>155036.19</v>
      </c>
      <c r="Q84" s="118">
        <v>155036.19</v>
      </c>
      <c r="R84" s="118"/>
      <c r="S84" s="118"/>
      <c r="T84" s="118"/>
      <c r="U84" s="118"/>
    </row>
    <row r="85" spans="1:21">
      <c r="A85" s="141"/>
      <c r="B85" s="91" t="str">
        <f>L!B258</f>
        <v>2025 Shkurt</v>
      </c>
      <c r="C85" s="117">
        <f t="shared" ref="C85:C93" si="62">D85+J85+P85</f>
        <v>3696831.75</v>
      </c>
      <c r="D85" s="118">
        <f t="shared" ref="D85:D95" si="63">SUM(E85:I85)</f>
        <v>2230097.8200000003</v>
      </c>
      <c r="E85" s="118">
        <v>149207.44</v>
      </c>
      <c r="F85" s="118">
        <v>495795.41</v>
      </c>
      <c r="G85" s="118">
        <v>24997.78</v>
      </c>
      <c r="H85" s="118">
        <v>81245.58</v>
      </c>
      <c r="I85" s="118">
        <v>1478851.61</v>
      </c>
      <c r="J85" s="119">
        <f>SUM(K85:O85)</f>
        <v>1090073.9200000002</v>
      </c>
      <c r="K85" s="118">
        <v>629483.06000000006</v>
      </c>
      <c r="L85" s="118">
        <v>105804.65</v>
      </c>
      <c r="M85" s="118">
        <v>7774.91</v>
      </c>
      <c r="N85" s="118">
        <v>0</v>
      </c>
      <c r="O85" s="118">
        <v>347011.3</v>
      </c>
      <c r="P85" s="119">
        <f t="shared" ref="P85" si="64">SUM(Q85:U85)</f>
        <v>376660.01</v>
      </c>
      <c r="Q85" s="118">
        <v>153923.01</v>
      </c>
      <c r="R85" s="118">
        <v>149974.13</v>
      </c>
      <c r="S85" s="118">
        <v>7441.38</v>
      </c>
      <c r="T85" s="118">
        <v>7000</v>
      </c>
      <c r="U85" s="118">
        <v>58321.49</v>
      </c>
    </row>
    <row r="86" spans="1:21">
      <c r="A86" s="141"/>
      <c r="B86" s="91" t="str">
        <f>L!B259</f>
        <v xml:space="preserve">2025 Mars </v>
      </c>
      <c r="C86" s="117">
        <f t="shared" si="62"/>
        <v>0</v>
      </c>
      <c r="D86" s="118">
        <f t="shared" si="63"/>
        <v>0</v>
      </c>
      <c r="E86" s="118"/>
      <c r="F86" s="118"/>
      <c r="G86" s="118"/>
      <c r="H86" s="118"/>
      <c r="I86" s="118"/>
      <c r="J86" s="119">
        <f t="shared" ref="J86:J87" si="65">SUM(K86:O86)</f>
        <v>0</v>
      </c>
      <c r="K86" s="118"/>
      <c r="L86" s="118"/>
      <c r="M86" s="118"/>
      <c r="N86" s="118"/>
      <c r="O86" s="118"/>
      <c r="P86" s="119">
        <f>SUM(Q86:U86)</f>
        <v>0</v>
      </c>
      <c r="Q86" s="118"/>
      <c r="R86" s="118"/>
      <c r="S86" s="118"/>
      <c r="T86" s="118"/>
      <c r="U86" s="118"/>
    </row>
    <row r="87" spans="1:21">
      <c r="A87" s="141"/>
      <c r="B87" s="91" t="str">
        <f>L!B260</f>
        <v>2025 Prill</v>
      </c>
      <c r="C87" s="117">
        <f t="shared" si="62"/>
        <v>0</v>
      </c>
      <c r="D87" s="118">
        <f t="shared" si="63"/>
        <v>0</v>
      </c>
      <c r="E87" s="118"/>
      <c r="F87" s="118"/>
      <c r="G87" s="118"/>
      <c r="H87" s="118"/>
      <c r="I87" s="118"/>
      <c r="J87" s="119">
        <f t="shared" si="65"/>
        <v>0</v>
      </c>
      <c r="K87" s="118"/>
      <c r="L87" s="118"/>
      <c r="M87" s="118"/>
      <c r="N87" s="118"/>
      <c r="O87" s="118"/>
      <c r="P87" s="119">
        <f t="shared" ref="P87:P95" si="66">SUM(Q87:U87)</f>
        <v>0</v>
      </c>
      <c r="Q87" s="118"/>
      <c r="R87" s="118"/>
      <c r="S87" s="118"/>
      <c r="T87" s="118"/>
      <c r="U87" s="118"/>
    </row>
    <row r="88" spans="1:21">
      <c r="A88" s="141"/>
      <c r="B88" s="91" t="str">
        <f>L!B261</f>
        <v>2025 Maj</v>
      </c>
      <c r="C88" s="117">
        <f t="shared" si="62"/>
        <v>0</v>
      </c>
      <c r="D88" s="118">
        <f t="shared" si="63"/>
        <v>0</v>
      </c>
      <c r="E88" s="118"/>
      <c r="F88" s="118"/>
      <c r="G88" s="118"/>
      <c r="H88" s="118"/>
      <c r="I88" s="118"/>
      <c r="J88" s="119">
        <f>SUM(K88:O88)</f>
        <v>0</v>
      </c>
      <c r="K88" s="118"/>
      <c r="L88" s="118"/>
      <c r="M88" s="118"/>
      <c r="N88" s="118"/>
      <c r="O88" s="118"/>
      <c r="P88" s="119">
        <f t="shared" si="66"/>
        <v>0</v>
      </c>
      <c r="Q88" s="118"/>
      <c r="R88" s="118"/>
      <c r="S88" s="118"/>
      <c r="T88" s="118"/>
      <c r="U88" s="118"/>
    </row>
    <row r="89" spans="1:21">
      <c r="A89" s="141"/>
      <c r="B89" s="91" t="str">
        <f>L!B262</f>
        <v>2025 Qershor</v>
      </c>
      <c r="C89" s="117">
        <f t="shared" si="62"/>
        <v>0</v>
      </c>
      <c r="D89" s="118">
        <f t="shared" si="63"/>
        <v>0</v>
      </c>
      <c r="E89" s="118"/>
      <c r="F89" s="118"/>
      <c r="G89" s="118"/>
      <c r="H89" s="118"/>
      <c r="I89" s="118"/>
      <c r="J89" s="119">
        <f>SUM(K89:O89)</f>
        <v>0</v>
      </c>
      <c r="K89" s="118"/>
      <c r="L89" s="118"/>
      <c r="M89" s="118"/>
      <c r="N89" s="118"/>
      <c r="O89" s="118"/>
      <c r="P89" s="119">
        <f t="shared" si="66"/>
        <v>0</v>
      </c>
      <c r="Q89" s="118"/>
      <c r="R89" s="118"/>
      <c r="S89" s="118"/>
      <c r="T89" s="118"/>
      <c r="U89" s="118"/>
    </row>
    <row r="90" spans="1:21">
      <c r="A90" s="141"/>
      <c r="B90" s="91" t="str">
        <f>L!B263</f>
        <v>2025 Korrik</v>
      </c>
      <c r="C90" s="117">
        <f t="shared" si="62"/>
        <v>0</v>
      </c>
      <c r="D90" s="118">
        <f t="shared" si="63"/>
        <v>0</v>
      </c>
      <c r="E90" s="118"/>
      <c r="F90" s="118"/>
      <c r="G90" s="118"/>
      <c r="H90" s="118"/>
      <c r="I90" s="118"/>
      <c r="J90" s="119">
        <f t="shared" ref="J90" si="67">SUM(K90:O90)</f>
        <v>0</v>
      </c>
      <c r="K90" s="118"/>
      <c r="L90" s="118"/>
      <c r="M90" s="118"/>
      <c r="N90" s="118"/>
      <c r="O90" s="118"/>
      <c r="P90" s="119">
        <f t="shared" si="66"/>
        <v>0</v>
      </c>
      <c r="Q90" s="118"/>
      <c r="R90" s="118"/>
      <c r="S90" s="118"/>
      <c r="T90" s="118"/>
      <c r="U90" s="118"/>
    </row>
    <row r="91" spans="1:21">
      <c r="A91" s="141"/>
      <c r="B91" s="91" t="str">
        <f>L!B264</f>
        <v>2025 Gusht</v>
      </c>
      <c r="C91" s="117">
        <f t="shared" si="62"/>
        <v>0</v>
      </c>
      <c r="D91" s="118">
        <f t="shared" si="63"/>
        <v>0</v>
      </c>
      <c r="E91" s="118"/>
      <c r="F91" s="118"/>
      <c r="G91" s="118"/>
      <c r="H91" s="118"/>
      <c r="I91" s="118"/>
      <c r="J91" s="119">
        <f>SUM(K91:O91)</f>
        <v>0</v>
      </c>
      <c r="K91" s="118"/>
      <c r="L91" s="118"/>
      <c r="M91" s="118"/>
      <c r="N91" s="118"/>
      <c r="O91" s="118"/>
      <c r="P91" s="119">
        <f t="shared" si="66"/>
        <v>0</v>
      </c>
      <c r="Q91" s="118"/>
      <c r="R91" s="118"/>
      <c r="S91" s="118"/>
      <c r="T91" s="118"/>
      <c r="U91" s="118"/>
    </row>
    <row r="92" spans="1:21">
      <c r="A92" s="141"/>
      <c r="B92" s="91" t="str">
        <f>L!B265</f>
        <v>2025 Shtator</v>
      </c>
      <c r="C92" s="117">
        <f t="shared" si="62"/>
        <v>0</v>
      </c>
      <c r="D92" s="118">
        <f t="shared" si="63"/>
        <v>0</v>
      </c>
      <c r="E92" s="118"/>
      <c r="F92" s="118"/>
      <c r="G92" s="118"/>
      <c r="H92" s="118"/>
      <c r="I92" s="118"/>
      <c r="J92" s="119">
        <f t="shared" ref="J92:J95" si="68">SUM(K92:O92)</f>
        <v>0</v>
      </c>
      <c r="K92" s="118"/>
      <c r="L92" s="118"/>
      <c r="M92" s="118"/>
      <c r="N92" s="118"/>
      <c r="O92" s="118"/>
      <c r="P92" s="119">
        <f t="shared" si="66"/>
        <v>0</v>
      </c>
      <c r="Q92" s="118"/>
      <c r="R92" s="118"/>
      <c r="S92" s="118"/>
      <c r="T92" s="118"/>
      <c r="U92" s="118"/>
    </row>
    <row r="93" spans="1:21">
      <c r="A93" s="141"/>
      <c r="B93" s="91" t="str">
        <f>L!B266</f>
        <v>2025 Tetor</v>
      </c>
      <c r="C93" s="117">
        <f t="shared" si="62"/>
        <v>0</v>
      </c>
      <c r="D93" s="118">
        <f t="shared" si="63"/>
        <v>0</v>
      </c>
      <c r="E93" s="118"/>
      <c r="F93" s="118"/>
      <c r="G93" s="118"/>
      <c r="H93" s="118"/>
      <c r="I93" s="118"/>
      <c r="J93" s="119">
        <f t="shared" si="68"/>
        <v>0</v>
      </c>
      <c r="K93" s="118"/>
      <c r="L93" s="118"/>
      <c r="M93" s="118"/>
      <c r="N93" s="118"/>
      <c r="O93" s="118"/>
      <c r="P93" s="119">
        <f t="shared" si="66"/>
        <v>0</v>
      </c>
      <c r="Q93" s="118"/>
      <c r="R93" s="118"/>
      <c r="S93" s="118"/>
      <c r="T93" s="118"/>
      <c r="U93" s="118"/>
    </row>
    <row r="94" spans="1:21">
      <c r="A94" s="141"/>
      <c r="B94" s="91" t="str">
        <f>L!B267</f>
        <v xml:space="preserve">2025 Nëntor </v>
      </c>
      <c r="C94" s="117">
        <f>D94+J94+P94</f>
        <v>0</v>
      </c>
      <c r="D94" s="118">
        <f t="shared" si="63"/>
        <v>0</v>
      </c>
      <c r="E94" s="118"/>
      <c r="F94" s="118"/>
      <c r="G94" s="118"/>
      <c r="H94" s="118"/>
      <c r="I94" s="118"/>
      <c r="J94" s="119">
        <f t="shared" si="68"/>
        <v>0</v>
      </c>
      <c r="K94" s="118"/>
      <c r="L94" s="118"/>
      <c r="M94" s="118"/>
      <c r="N94" s="118"/>
      <c r="O94" s="118"/>
      <c r="P94" s="119">
        <f t="shared" si="66"/>
        <v>0</v>
      </c>
      <c r="Q94" s="118"/>
      <c r="R94" s="118"/>
      <c r="S94" s="118"/>
      <c r="T94" s="118"/>
      <c r="U94" s="118"/>
    </row>
    <row r="95" spans="1:21">
      <c r="A95" s="141"/>
      <c r="B95" s="91" t="str">
        <f>L!B268</f>
        <v>2025 Dhjetor</v>
      </c>
      <c r="C95" s="117">
        <f t="shared" ref="C95" si="69">D95+J95+P95</f>
        <v>0</v>
      </c>
      <c r="D95" s="118">
        <f t="shared" si="63"/>
        <v>0</v>
      </c>
      <c r="E95" s="118"/>
      <c r="F95" s="118"/>
      <c r="G95" s="118"/>
      <c r="H95" s="118"/>
      <c r="I95" s="118"/>
      <c r="J95" s="117">
        <f t="shared" si="68"/>
        <v>0</v>
      </c>
      <c r="K95" s="118"/>
      <c r="L95" s="118"/>
      <c r="M95" s="118"/>
      <c r="N95" s="118"/>
      <c r="O95" s="118"/>
      <c r="P95" s="119">
        <f t="shared" si="66"/>
        <v>0</v>
      </c>
      <c r="Q95" s="118"/>
      <c r="R95" s="118"/>
      <c r="S95" s="118"/>
      <c r="T95" s="118"/>
      <c r="U95" s="118"/>
    </row>
    <row r="96" spans="1:21">
      <c r="A96" s="115"/>
      <c r="B96" s="91" t="str">
        <f>L!B269</f>
        <v>Gjithsej 2025</v>
      </c>
      <c r="C96" s="117">
        <f>SUM(C84:C95)</f>
        <v>4643554.87</v>
      </c>
      <c r="D96" s="117">
        <f>SUM(D84:D95)</f>
        <v>2395982.6500000004</v>
      </c>
      <c r="E96" s="117">
        <f t="shared" ref="E96:N96" si="70">SUM(E84:E95)</f>
        <v>298092.71999999997</v>
      </c>
      <c r="F96" s="117">
        <f t="shared" si="70"/>
        <v>495795.41</v>
      </c>
      <c r="G96" s="117">
        <f t="shared" si="70"/>
        <v>41997.33</v>
      </c>
      <c r="H96" s="117">
        <f t="shared" si="70"/>
        <v>81245.58</v>
      </c>
      <c r="I96" s="117">
        <f t="shared" si="70"/>
        <v>1478851.61</v>
      </c>
      <c r="J96" s="117">
        <f t="shared" si="70"/>
        <v>1715876.02</v>
      </c>
      <c r="K96" s="117">
        <f t="shared" si="70"/>
        <v>1255285.1600000001</v>
      </c>
      <c r="L96" s="117">
        <f t="shared" si="70"/>
        <v>105804.65</v>
      </c>
      <c r="M96" s="117">
        <f t="shared" si="70"/>
        <v>7774.91</v>
      </c>
      <c r="N96" s="117">
        <f t="shared" si="70"/>
        <v>0</v>
      </c>
      <c r="O96" s="117">
        <f>SUM(O84:O95)</f>
        <v>347011.3</v>
      </c>
      <c r="P96" s="117">
        <f t="shared" ref="P96:U96" si="71">SUM(P84:P95)</f>
        <v>531696.19999999995</v>
      </c>
      <c r="Q96" s="117">
        <f t="shared" si="71"/>
        <v>308959.2</v>
      </c>
      <c r="R96" s="117">
        <f t="shared" si="71"/>
        <v>149974.13</v>
      </c>
      <c r="S96" s="117">
        <f t="shared" si="71"/>
        <v>7441.38</v>
      </c>
      <c r="T96" s="117">
        <f t="shared" si="71"/>
        <v>7000</v>
      </c>
      <c r="U96" s="117">
        <f t="shared" si="71"/>
        <v>58321.49</v>
      </c>
    </row>
  </sheetData>
  <sheetProtection deleteColumns="0" deleteRows="0" selectLockedCells="1" pivotTables="0" selectUnlockedCells="1"/>
  <mergeCells count="12">
    <mergeCell ref="A84:A95"/>
    <mergeCell ref="A71:A82"/>
    <mergeCell ref="A58:A69"/>
    <mergeCell ref="A45:A56"/>
    <mergeCell ref="P4:P5"/>
    <mergeCell ref="D4:D5"/>
    <mergeCell ref="J4:J5"/>
    <mergeCell ref="A32:A43"/>
    <mergeCell ref="A19:A31"/>
    <mergeCell ref="B3:B5"/>
    <mergeCell ref="A3:A5"/>
    <mergeCell ref="A6:A18"/>
  </mergeCells>
  <pageMargins left="0.25" right="0.25" top="0.75" bottom="0.75" header="0.3" footer="0.3"/>
  <pageSetup paperSize="9" scale="53" fitToHeight="0" orientation="landscape" r:id="rId1"/>
  <ignoredErrors>
    <ignoredError sqref="J37:J43 D35 D37:D41 J35 J31:R33 J34:M34 Q34:R34 P35:P43 J18 D43 O34 P57 J57 C57:D57 P70 J70 C70:D70 C83:D83 J83 P83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9525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HI94"/>
  <sheetViews>
    <sheetView zoomScale="60" zoomScaleNormal="60" zoomScaleSheetLayoutView="70" workbookViewId="0">
      <pane xSplit="2" ySplit="3" topLeftCell="C52" activePane="bottomRight" state="frozen"/>
      <selection pane="topRight" activeCell="C1" sqref="C1"/>
      <selection pane="bottomLeft" activeCell="A9" sqref="A9"/>
      <selection pane="bottomRight" activeCell="G86" sqref="G86"/>
    </sheetView>
  </sheetViews>
  <sheetFormatPr defaultColWidth="9.140625" defaultRowHeight="15"/>
  <cols>
    <col min="1" max="1" width="10.85546875" style="1" customWidth="1"/>
    <col min="2" max="2" width="17.5703125" style="1" bestFit="1" customWidth="1"/>
    <col min="3" max="3" width="24.140625" style="1" customWidth="1"/>
    <col min="4" max="4" width="20.85546875" style="2" bestFit="1" customWidth="1"/>
    <col min="5" max="5" width="19.85546875" style="2" bestFit="1" customWidth="1"/>
    <col min="6" max="6" width="17.85546875" style="2" customWidth="1"/>
    <col min="7" max="7" width="19.7109375" style="1" bestFit="1" customWidth="1"/>
    <col min="8" max="8" width="21.85546875" style="1" bestFit="1" customWidth="1"/>
    <col min="9" max="9" width="20.140625" style="1" bestFit="1" customWidth="1"/>
    <col min="10" max="10" width="25" style="1" customWidth="1"/>
    <col min="11" max="11" width="18.7109375" style="1" bestFit="1" customWidth="1"/>
    <col min="12" max="12" width="17" style="1" bestFit="1" customWidth="1"/>
    <col min="13" max="14" width="17" style="1" customWidth="1"/>
    <col min="15" max="15" width="14.7109375" style="3" customWidth="1"/>
    <col min="16" max="16" width="22.28515625" style="72" bestFit="1" customWidth="1"/>
    <col min="17" max="17" width="10.85546875" style="1" bestFit="1" customWidth="1"/>
    <col min="18" max="16384" width="9.140625" style="1"/>
  </cols>
  <sheetData>
    <row r="1" spans="1:16" s="3" customFormat="1" ht="26.25" customHeight="1">
      <c r="A1" s="12" t="str">
        <f>IF(L!$A$1=1,L!G6,IF(L!$A$1=2,L!G16,L!G26))</f>
        <v>Tabela 2: Pranimet</v>
      </c>
      <c r="B1" s="12"/>
      <c r="D1" s="4"/>
      <c r="E1" s="4"/>
      <c r="F1" s="109" t="str">
        <f>IF(L!$A$1=1,L!T7,IF(L!$A$1=2,L!T17,L!T27))</f>
        <v xml:space="preserve">KOMUNA E RAHOVECIT </v>
      </c>
      <c r="G1" s="110"/>
      <c r="H1" s="110"/>
      <c r="I1" s="109"/>
      <c r="J1" s="109" t="str">
        <f>IF(L!$A$1=1,L!W7,IF(L!$A$1=2,L!W17,L!W27))</f>
        <v>DREJTORIA PËR BUXHET DHE FINANCA</v>
      </c>
      <c r="K1" s="109"/>
      <c r="L1" s="109"/>
      <c r="M1" s="109"/>
      <c r="N1" s="109"/>
      <c r="O1" s="111"/>
    </row>
    <row r="2" spans="1:16" s="3" customFormat="1" ht="17.25" customHeight="1">
      <c r="A2" s="73" t="s">
        <v>832</v>
      </c>
      <c r="B2" s="74"/>
      <c r="C2" s="9"/>
      <c r="D2" s="9"/>
      <c r="E2" s="10"/>
      <c r="F2" s="10"/>
      <c r="G2" s="9"/>
      <c r="H2" s="9"/>
      <c r="I2" s="9"/>
      <c r="J2" s="9"/>
      <c r="K2" s="9"/>
      <c r="L2" s="9"/>
      <c r="M2" s="9"/>
      <c r="N2" s="9"/>
      <c r="P2" s="72"/>
    </row>
    <row r="3" spans="1:16" s="2" customFormat="1" ht="66" customHeight="1">
      <c r="A3" s="75" t="str">
        <f>IF(L!$A$1=1,L!G8,IF(L!$A$1=2,L!G18,L!G28))</f>
        <v>Viti</v>
      </c>
      <c r="B3" s="95" t="str">
        <f>IF(L!$A$1=1,L!H8,IF(L!$A$1=2,L!H18,L!H28))</f>
        <v>Viti / Muaji</v>
      </c>
      <c r="C3" s="93" t="str">
        <f>IF(L!$A$1=1,L!I8,IF(L!$A$1=2,L!I18,L!I28))</f>
        <v>Gjithsej Pranimet</v>
      </c>
      <c r="D3" s="94" t="str">
        <f>IF(L!$A$1=1,L!O8,IF(L!$A$1=2,L!O18,L!O28))</f>
        <v xml:space="preserve">Tatimi në pronë </v>
      </c>
      <c r="E3" s="94" t="str">
        <f>IF(L!$A$1=1,L!H35,IF(L!$A$1=2,L!H36,L!H37))</f>
        <v xml:space="preserve">Taksa rrugore për automjete </v>
      </c>
      <c r="F3" s="94" t="str">
        <f>IF(L!$A$1=1,L!I35,IF(L!$A$1=2,L!I36,L!I37))</f>
        <v>Taksa për çertifikata dhe dokumente</v>
      </c>
      <c r="G3" s="94" t="str">
        <f>IF(L!$A$1=1,L!J35,IF(L!$A$1=2,L!J36,L!J37))</f>
        <v xml:space="preserve">Takse për shfrytëzimin e pronës publike </v>
      </c>
      <c r="H3" s="94" t="str">
        <f>IF(L!$A$1=1,L!K35,IF(L!$A$1=2,L!K36,L!K37))</f>
        <v xml:space="preserve">Qiraja nga objektet publike </v>
      </c>
      <c r="I3" s="94" t="str">
        <f>IF(L!$A$1=1,L!L35,IF(L!$A$1=2,L!L36,L!L37))</f>
        <v>Participime në Bujqësi</v>
      </c>
      <c r="J3" s="94" t="str">
        <f>IF(L!$A$1=1,L!M35,IF(L!$A$1=2,L!M36,L!M37))</f>
        <v>Participim në Shëndetësi</v>
      </c>
      <c r="K3" s="94" t="str">
        <f>IF(L!$A$1=1,L!N35,IF(L!$A$1=2,L!N36,L!N37))</f>
        <v>Participim në Arsim</v>
      </c>
      <c r="L3" s="94" t="str">
        <f>IF(L!$A$1=1,L!O35,IF(L!$A$1=2,L!O36,L!O37))</f>
        <v>Të hyra tjera</v>
      </c>
      <c r="M3" s="103" t="s">
        <v>875</v>
      </c>
      <c r="N3" s="103" t="s">
        <v>876</v>
      </c>
      <c r="O3" s="94" t="str">
        <f>IF(L!$A$1=1,L!P35,IF(L!$A$1=2,L!P36,L!P37))</f>
        <v>Gjobat e gjykatave</v>
      </c>
      <c r="P3" s="94" t="str">
        <f>IF(L!$A$1=1,L!Q35,IF(L!$A$1=2,L!P36,L!P37))</f>
        <v>Gjobat e trafikut</v>
      </c>
    </row>
    <row r="4" spans="1:16" s="3" customFormat="1" ht="21.95" hidden="1" customHeight="1">
      <c r="A4" s="152">
        <v>2019</v>
      </c>
      <c r="B4" s="97" t="str">
        <f>IF(L!$A$1=1,L!B179,IF(L!$A$1=2,L!C179,L!D179))</f>
        <v>2019 Janar</v>
      </c>
      <c r="C4" s="120">
        <f>SUM(D4:P4)</f>
        <v>81602.259999999995</v>
      </c>
      <c r="D4" s="121">
        <v>36115.71</v>
      </c>
      <c r="E4" s="121">
        <v>6560</v>
      </c>
      <c r="F4" s="121">
        <v>3229</v>
      </c>
      <c r="G4" s="121">
        <v>1062.0999999999999</v>
      </c>
      <c r="H4" s="121">
        <v>1910.14</v>
      </c>
      <c r="I4" s="121">
        <v>1838.49</v>
      </c>
      <c r="J4" s="121">
        <v>2397</v>
      </c>
      <c r="K4" s="121">
        <v>280</v>
      </c>
      <c r="L4" s="122">
        <v>15773.82</v>
      </c>
      <c r="M4" s="138"/>
      <c r="N4" s="138"/>
      <c r="O4" s="122">
        <v>1870</v>
      </c>
      <c r="P4" s="122">
        <v>10566</v>
      </c>
    </row>
    <row r="5" spans="1:16" s="3" customFormat="1" ht="21.95" hidden="1" customHeight="1">
      <c r="A5" s="152"/>
      <c r="B5" s="97" t="str">
        <f>IF(L!$A$1=1,L!B180,IF(L!$A$1=2,L!C180,L!D180))</f>
        <v>2019 Shkurt</v>
      </c>
      <c r="C5" s="120">
        <f t="shared" ref="C5:C15" si="0">SUM(D5:P5)</f>
        <v>115754.79</v>
      </c>
      <c r="D5" s="121">
        <v>28729.759999999998</v>
      </c>
      <c r="E5" s="121">
        <v>6130</v>
      </c>
      <c r="F5" s="121">
        <v>9975</v>
      </c>
      <c r="G5" s="121">
        <v>298.89</v>
      </c>
      <c r="H5" s="121">
        <v>5932.64</v>
      </c>
      <c r="I5" s="121">
        <v>16410.52</v>
      </c>
      <c r="J5" s="121">
        <v>2563.5</v>
      </c>
      <c r="K5" s="121">
        <v>990</v>
      </c>
      <c r="L5" s="122">
        <v>30096.78</v>
      </c>
      <c r="M5" s="138"/>
      <c r="N5" s="138"/>
      <c r="O5" s="122">
        <v>1342.7</v>
      </c>
      <c r="P5" s="122">
        <v>13285</v>
      </c>
    </row>
    <row r="6" spans="1:16" s="3" customFormat="1" ht="21.95" hidden="1" customHeight="1">
      <c r="A6" s="152"/>
      <c r="B6" s="97" t="str">
        <f>IF(L!$A$1=1,L!B181,IF(L!$A$1=2,L!C181,L!D181))</f>
        <v xml:space="preserve">2019 Mars </v>
      </c>
      <c r="C6" s="120">
        <f t="shared" si="0"/>
        <v>89949.5</v>
      </c>
      <c r="D6" s="121">
        <v>39958.959999999999</v>
      </c>
      <c r="E6" s="121">
        <v>6550</v>
      </c>
      <c r="F6" s="121">
        <v>2504</v>
      </c>
      <c r="G6" s="121">
        <v>1312.14</v>
      </c>
      <c r="H6" s="121">
        <v>6350</v>
      </c>
      <c r="I6" s="121">
        <v>2792.13</v>
      </c>
      <c r="J6" s="121">
        <v>3329</v>
      </c>
      <c r="K6" s="121">
        <v>940</v>
      </c>
      <c r="L6" s="122">
        <v>14300.970000000001</v>
      </c>
      <c r="M6" s="138"/>
      <c r="N6" s="138"/>
      <c r="O6" s="122">
        <v>1797.3</v>
      </c>
      <c r="P6" s="122">
        <v>10115</v>
      </c>
    </row>
    <row r="7" spans="1:16" s="3" customFormat="1" ht="21.95" hidden="1" customHeight="1">
      <c r="A7" s="152"/>
      <c r="B7" s="97" t="str">
        <f>IF(L!$A$1=1,L!B182,IF(L!$A$1=2,L!C182,L!D182))</f>
        <v>2019 Prill</v>
      </c>
      <c r="C7" s="120">
        <f t="shared" si="0"/>
        <v>109444.21999999999</v>
      </c>
      <c r="D7" s="121">
        <v>51699</v>
      </c>
      <c r="E7" s="121">
        <v>6730</v>
      </c>
      <c r="F7" s="121">
        <v>7065</v>
      </c>
      <c r="G7" s="121">
        <v>54.34</v>
      </c>
      <c r="H7" s="121">
        <v>1551.5</v>
      </c>
      <c r="I7" s="121">
        <v>1544.48</v>
      </c>
      <c r="J7" s="121">
        <v>3814.7</v>
      </c>
      <c r="K7" s="121">
        <v>1265</v>
      </c>
      <c r="L7" s="122">
        <v>19885.199999999997</v>
      </c>
      <c r="M7" s="138"/>
      <c r="N7" s="138"/>
      <c r="O7" s="122">
        <v>1915</v>
      </c>
      <c r="P7" s="122">
        <v>13920</v>
      </c>
    </row>
    <row r="8" spans="1:16" s="3" customFormat="1" ht="21.95" hidden="1" customHeight="1">
      <c r="A8" s="152"/>
      <c r="B8" s="97" t="str">
        <f>IF(L!$A$1=1,L!B183,IF(L!$A$1=2,L!C183,L!D183))</f>
        <v>2019 Maj</v>
      </c>
      <c r="C8" s="120">
        <f t="shared" si="0"/>
        <v>103567.32</v>
      </c>
      <c r="D8" s="121">
        <v>38871.32</v>
      </c>
      <c r="E8" s="121">
        <v>7900</v>
      </c>
      <c r="F8" s="121">
        <v>6307</v>
      </c>
      <c r="G8" s="121">
        <v>1109.55</v>
      </c>
      <c r="H8" s="121">
        <v>1978.9</v>
      </c>
      <c r="I8" s="121">
        <v>176.97</v>
      </c>
      <c r="J8" s="131">
        <v>2465.5</v>
      </c>
      <c r="K8" s="121">
        <v>1290</v>
      </c>
      <c r="L8" s="122">
        <v>26317.08</v>
      </c>
      <c r="M8" s="138"/>
      <c r="N8" s="138"/>
      <c r="O8" s="122">
        <v>3195</v>
      </c>
      <c r="P8" s="122">
        <v>13956</v>
      </c>
    </row>
    <row r="9" spans="1:16" s="3" customFormat="1" ht="21.95" hidden="1" customHeight="1">
      <c r="A9" s="152"/>
      <c r="B9" s="97" t="str">
        <f>IF(L!$A$1=1,L!B184,IF(L!$A$1=2,L!C184,L!D184))</f>
        <v>2019 Qershor</v>
      </c>
      <c r="C9" s="120">
        <f t="shared" si="0"/>
        <v>115294.65</v>
      </c>
      <c r="D9" s="121">
        <v>52075.49</v>
      </c>
      <c r="E9" s="121">
        <v>6080</v>
      </c>
      <c r="F9" s="121">
        <v>6843</v>
      </c>
      <c r="G9" s="121">
        <v>694.54</v>
      </c>
      <c r="H9" s="121">
        <v>5057</v>
      </c>
      <c r="I9" s="121">
        <v>176.97</v>
      </c>
      <c r="J9" s="131">
        <v>4085.5</v>
      </c>
      <c r="K9" s="121">
        <v>1290</v>
      </c>
      <c r="L9" s="122">
        <v>27526.15</v>
      </c>
      <c r="M9" s="138"/>
      <c r="N9" s="138"/>
      <c r="O9" s="122">
        <v>730</v>
      </c>
      <c r="P9" s="122">
        <v>10736</v>
      </c>
    </row>
    <row r="10" spans="1:16" s="3" customFormat="1" ht="21.95" hidden="1" customHeight="1">
      <c r="A10" s="152"/>
      <c r="B10" s="97" t="str">
        <f>IF(L!$A$1=1,L!B185,IF(L!$A$1=2,L!C185,L!D185))</f>
        <v>2019 Korrik</v>
      </c>
      <c r="C10" s="120">
        <f t="shared" si="0"/>
        <v>106314.15</v>
      </c>
      <c r="D10" s="121">
        <v>39574.67</v>
      </c>
      <c r="E10" s="121">
        <v>9010</v>
      </c>
      <c r="F10" s="121">
        <v>6383</v>
      </c>
      <c r="G10" s="121">
        <v>2126.54</v>
      </c>
      <c r="H10" s="121">
        <v>10676.12</v>
      </c>
      <c r="I10" s="121">
        <v>0</v>
      </c>
      <c r="J10" s="121">
        <v>2240.5</v>
      </c>
      <c r="K10" s="121">
        <v>240</v>
      </c>
      <c r="L10" s="122">
        <v>15883.32</v>
      </c>
      <c r="M10" s="138"/>
      <c r="N10" s="138"/>
      <c r="O10" s="122">
        <v>2555</v>
      </c>
      <c r="P10" s="122">
        <v>17625</v>
      </c>
    </row>
    <row r="11" spans="1:16" s="3" customFormat="1" ht="21.95" hidden="1" customHeight="1">
      <c r="A11" s="152"/>
      <c r="B11" s="97" t="str">
        <f>IF(L!$A$1=1,L!B186,IF(L!$A$1=2,L!C186,L!D186))</f>
        <v>2019 Gusht</v>
      </c>
      <c r="C11" s="120">
        <f t="shared" si="0"/>
        <v>124543.68000000001</v>
      </c>
      <c r="D11" s="121">
        <v>46345.86</v>
      </c>
      <c r="E11" s="121">
        <v>9980</v>
      </c>
      <c r="F11" s="121">
        <v>9989</v>
      </c>
      <c r="G11" s="121">
        <v>1788.35</v>
      </c>
      <c r="H11" s="121">
        <v>14060.95</v>
      </c>
      <c r="I11" s="121">
        <v>0</v>
      </c>
      <c r="J11" s="121">
        <v>3164</v>
      </c>
      <c r="K11" s="121">
        <v>180</v>
      </c>
      <c r="L11" s="122">
        <v>15432.52</v>
      </c>
      <c r="M11" s="138"/>
      <c r="N11" s="138"/>
      <c r="O11" s="122">
        <v>1540</v>
      </c>
      <c r="P11" s="122">
        <v>22063</v>
      </c>
    </row>
    <row r="12" spans="1:16" s="3" customFormat="1" ht="21.95" hidden="1" customHeight="1">
      <c r="A12" s="152"/>
      <c r="B12" s="97" t="str">
        <f>IF(L!$A$1=1,L!B187,IF(L!$A$1=2,L!C187,L!D187))</f>
        <v>2019 Shtator</v>
      </c>
      <c r="C12" s="120">
        <f t="shared" si="0"/>
        <v>152641.32999999999</v>
      </c>
      <c r="D12" s="121">
        <v>37758.54</v>
      </c>
      <c r="E12" s="121">
        <v>7710</v>
      </c>
      <c r="F12" s="121">
        <v>7338</v>
      </c>
      <c r="G12" s="121">
        <v>1319.75</v>
      </c>
      <c r="H12" s="121">
        <v>2495.75</v>
      </c>
      <c r="I12" s="121">
        <v>55502.7</v>
      </c>
      <c r="J12" s="121">
        <v>2787</v>
      </c>
      <c r="K12" s="121">
        <v>1065</v>
      </c>
      <c r="L12" s="122">
        <v>18749.59</v>
      </c>
      <c r="M12" s="138"/>
      <c r="N12" s="138"/>
      <c r="O12" s="122">
        <v>1070</v>
      </c>
      <c r="P12" s="122">
        <v>16845</v>
      </c>
    </row>
    <row r="13" spans="1:16" s="3" customFormat="1" ht="21.95" hidden="1" customHeight="1">
      <c r="A13" s="152"/>
      <c r="B13" s="97" t="str">
        <f>IF(L!$A$1=1,L!B188,IF(L!$A$1=2,L!C188,L!D188))</f>
        <v>2019 Tetor</v>
      </c>
      <c r="C13" s="120">
        <f t="shared" si="0"/>
        <v>102967.07</v>
      </c>
      <c r="D13" s="121">
        <v>27727.75</v>
      </c>
      <c r="E13" s="121">
        <v>8130</v>
      </c>
      <c r="F13" s="121">
        <v>5946</v>
      </c>
      <c r="G13" s="121">
        <v>184</v>
      </c>
      <c r="H13" s="121">
        <v>4553.8</v>
      </c>
      <c r="I13" s="121">
        <v>11729.8</v>
      </c>
      <c r="J13" s="121">
        <v>3486.5</v>
      </c>
      <c r="K13" s="121">
        <v>1350</v>
      </c>
      <c r="L13" s="122">
        <v>18993.22</v>
      </c>
      <c r="M13" s="138"/>
      <c r="N13" s="138"/>
      <c r="O13" s="122">
        <v>1965</v>
      </c>
      <c r="P13" s="122">
        <v>18901</v>
      </c>
    </row>
    <row r="14" spans="1:16" s="3" customFormat="1" ht="21.95" hidden="1" customHeight="1">
      <c r="A14" s="152"/>
      <c r="B14" s="97" t="str">
        <f>IF(L!$A$1=1,L!B189,IF(L!$A$1=2,L!C189,L!D189))</f>
        <v xml:space="preserve">2019 Nëntor </v>
      </c>
      <c r="C14" s="120">
        <f t="shared" si="0"/>
        <v>91955.930000000008</v>
      </c>
      <c r="D14" s="121">
        <v>26889.02</v>
      </c>
      <c r="E14" s="121">
        <v>7040</v>
      </c>
      <c r="F14" s="121">
        <v>5838</v>
      </c>
      <c r="G14" s="121">
        <v>2481.31</v>
      </c>
      <c r="H14" s="121">
        <v>6888.52</v>
      </c>
      <c r="I14" s="121">
        <v>8169.3</v>
      </c>
      <c r="J14" s="121">
        <v>2553.5</v>
      </c>
      <c r="K14" s="121">
        <v>1395</v>
      </c>
      <c r="L14" s="122">
        <v>14120.28</v>
      </c>
      <c r="M14" s="138"/>
      <c r="N14" s="138"/>
      <c r="O14" s="122">
        <v>295</v>
      </c>
      <c r="P14" s="122">
        <v>16286</v>
      </c>
    </row>
    <row r="15" spans="1:16" s="3" customFormat="1" ht="21.95" hidden="1" customHeight="1">
      <c r="A15" s="152"/>
      <c r="B15" s="97" t="str">
        <f>IF(L!$A$1=1,L!B190,IF(L!$A$1=2,L!C190,L!D190))</f>
        <v>2019 Dhjetor</v>
      </c>
      <c r="C15" s="120">
        <f t="shared" si="0"/>
        <v>114483.47</v>
      </c>
      <c r="D15" s="121">
        <v>33540.29</v>
      </c>
      <c r="E15" s="121">
        <v>9030</v>
      </c>
      <c r="F15" s="121">
        <v>9501</v>
      </c>
      <c r="G15" s="121">
        <v>1129.0999999999999</v>
      </c>
      <c r="H15" s="121">
        <v>5723.1</v>
      </c>
      <c r="I15" s="121">
        <v>10782.58</v>
      </c>
      <c r="J15" s="121">
        <v>4809</v>
      </c>
      <c r="K15" s="121">
        <v>1380</v>
      </c>
      <c r="L15" s="122">
        <v>16218.900000000001</v>
      </c>
      <c r="M15" s="138"/>
      <c r="N15" s="138"/>
      <c r="O15" s="122">
        <v>479</v>
      </c>
      <c r="P15" s="122">
        <v>21890.5</v>
      </c>
    </row>
    <row r="16" spans="1:16" s="3" customFormat="1" ht="21.95" hidden="1" customHeight="1">
      <c r="A16" s="152"/>
      <c r="B16" s="96" t="str">
        <f>IF(L!$A$1=1,L!B191,IF(L!$A$1=2,L!C191,L!D191))</f>
        <v>Gjithsej 2019</v>
      </c>
      <c r="C16" s="123">
        <f>SUM(C4:C15)</f>
        <v>1308518.3699999999</v>
      </c>
      <c r="D16" s="123">
        <f t="shared" ref="D16:P16" si="1">SUM(D4:D15)</f>
        <v>459286.36999999994</v>
      </c>
      <c r="E16" s="123">
        <f t="shared" si="1"/>
        <v>90850</v>
      </c>
      <c r="F16" s="123">
        <f t="shared" si="1"/>
        <v>80918</v>
      </c>
      <c r="G16" s="123">
        <f t="shared" si="1"/>
        <v>13560.61</v>
      </c>
      <c r="H16" s="123">
        <f t="shared" si="1"/>
        <v>67178.420000000013</v>
      </c>
      <c r="I16" s="123">
        <f t="shared" si="1"/>
        <v>109123.94000000002</v>
      </c>
      <c r="J16" s="123">
        <f t="shared" si="1"/>
        <v>37695.699999999997</v>
      </c>
      <c r="K16" s="123">
        <f t="shared" si="1"/>
        <v>11665</v>
      </c>
      <c r="L16" s="123">
        <f t="shared" si="1"/>
        <v>233297.83</v>
      </c>
      <c r="M16" s="123"/>
      <c r="N16" s="123"/>
      <c r="O16" s="123">
        <f t="shared" si="1"/>
        <v>18754</v>
      </c>
      <c r="P16" s="123">
        <f t="shared" si="1"/>
        <v>186188.5</v>
      </c>
    </row>
    <row r="17" spans="1:17" s="3" customFormat="1" ht="20.100000000000001" hidden="1" customHeight="1">
      <c r="A17" s="152">
        <v>2020</v>
      </c>
      <c r="B17" s="97" t="str">
        <f>IF(L!$A$1=1,L!B192,IF(L!$A$1=2,L!C192,L!D192))</f>
        <v>2020 Janar</v>
      </c>
      <c r="C17" s="120">
        <f>SUM(D17:P17)</f>
        <v>94048.2</v>
      </c>
      <c r="D17" s="121">
        <v>36362.14</v>
      </c>
      <c r="E17" s="121">
        <v>6780</v>
      </c>
      <c r="F17" s="121">
        <v>4550</v>
      </c>
      <c r="G17" s="121">
        <v>70.88</v>
      </c>
      <c r="H17" s="121">
        <v>2081.5</v>
      </c>
      <c r="I17" s="121">
        <v>40</v>
      </c>
      <c r="J17" s="121">
        <v>3034</v>
      </c>
      <c r="K17" s="121">
        <v>1260</v>
      </c>
      <c r="L17" s="122">
        <v>19254.68</v>
      </c>
      <c r="M17" s="138"/>
      <c r="N17" s="138"/>
      <c r="O17" s="122">
        <v>20</v>
      </c>
      <c r="P17" s="122">
        <v>20595</v>
      </c>
    </row>
    <row r="18" spans="1:17" s="3" customFormat="1" ht="20.100000000000001" hidden="1" customHeight="1">
      <c r="A18" s="152"/>
      <c r="B18" s="97" t="str">
        <f>IF(L!$A$1=1,L!B193,IF(L!$A$1=2,L!C193,L!D193))</f>
        <v>2020 Shkurt</v>
      </c>
      <c r="C18" s="120">
        <f t="shared" ref="C18:C28" si="2">SUM(D18:P18)</f>
        <v>109755.76999999999</v>
      </c>
      <c r="D18" s="121">
        <v>36651.629999999997</v>
      </c>
      <c r="E18" s="121">
        <v>6211</v>
      </c>
      <c r="F18" s="121">
        <v>8582</v>
      </c>
      <c r="G18" s="121">
        <v>0</v>
      </c>
      <c r="H18" s="121">
        <v>7218.11</v>
      </c>
      <c r="I18" s="121">
        <v>3224.6</v>
      </c>
      <c r="J18" s="121">
        <v>3711.5</v>
      </c>
      <c r="K18" s="121">
        <v>1140</v>
      </c>
      <c r="L18" s="122">
        <f>24017.83+14.1</f>
        <v>24031.93</v>
      </c>
      <c r="M18" s="138"/>
      <c r="N18" s="138"/>
      <c r="O18" s="122">
        <v>40</v>
      </c>
      <c r="P18" s="122">
        <v>18945</v>
      </c>
    </row>
    <row r="19" spans="1:17" s="3" customFormat="1" ht="18.75" hidden="1" customHeight="1">
      <c r="A19" s="152"/>
      <c r="B19" s="97" t="str">
        <f>IF(L!$A$1=1,L!B194,IF(L!$A$1=2,L!C194,L!D194))</f>
        <v xml:space="preserve">2020 Mars </v>
      </c>
      <c r="C19" s="120">
        <f t="shared" si="2"/>
        <v>92817.709999999992</v>
      </c>
      <c r="D19" s="121">
        <v>19422.580000000002</v>
      </c>
      <c r="E19" s="121">
        <v>3420</v>
      </c>
      <c r="F19" s="121">
        <v>6775</v>
      </c>
      <c r="G19" s="121">
        <v>200</v>
      </c>
      <c r="H19" s="121">
        <v>8051.99</v>
      </c>
      <c r="I19" s="121">
        <v>15316.68</v>
      </c>
      <c r="J19" s="121">
        <v>2860.5</v>
      </c>
      <c r="K19" s="121">
        <v>765</v>
      </c>
      <c r="L19" s="122">
        <v>23509.96</v>
      </c>
      <c r="M19" s="138">
        <v>0</v>
      </c>
      <c r="N19" s="138"/>
      <c r="O19" s="122">
        <v>280</v>
      </c>
      <c r="P19" s="122">
        <v>12216</v>
      </c>
    </row>
    <row r="20" spans="1:17" s="3" customFormat="1" ht="20.100000000000001" hidden="1" customHeight="1">
      <c r="A20" s="152"/>
      <c r="B20" s="97" t="str">
        <f>IF(L!$A$1=1,L!B195,IF(L!$A$1=2,L!C195,L!D195))</f>
        <v>2020 Prill</v>
      </c>
      <c r="C20" s="120">
        <f t="shared" si="2"/>
        <v>21145.989999999998</v>
      </c>
      <c r="D20" s="121">
        <v>3956.99</v>
      </c>
      <c r="E20" s="121">
        <v>320</v>
      </c>
      <c r="F20" s="121">
        <v>1971</v>
      </c>
      <c r="G20" s="121">
        <v>0</v>
      </c>
      <c r="H20" s="121">
        <v>0</v>
      </c>
      <c r="I20" s="121">
        <v>0</v>
      </c>
      <c r="J20" s="121">
        <v>3005.48</v>
      </c>
      <c r="K20" s="121">
        <v>0</v>
      </c>
      <c r="L20" s="122">
        <f>10282.52</f>
        <v>10282.52</v>
      </c>
      <c r="M20" s="138">
        <v>0</v>
      </c>
      <c r="N20" s="138"/>
      <c r="O20" s="122">
        <v>0</v>
      </c>
      <c r="P20" s="122">
        <v>1610</v>
      </c>
    </row>
    <row r="21" spans="1:17" s="3" customFormat="1" ht="20.100000000000001" hidden="1" customHeight="1">
      <c r="A21" s="152"/>
      <c r="B21" s="97" t="str">
        <f>IF(L!$A$1=1,L!B196,IF(L!$A$1=2,L!C196,L!D196))</f>
        <v>2020 Maj</v>
      </c>
      <c r="C21" s="120">
        <f t="shared" si="2"/>
        <v>32646.240000000002</v>
      </c>
      <c r="D21" s="121">
        <v>11989.33</v>
      </c>
      <c r="E21" s="121">
        <v>5600</v>
      </c>
      <c r="F21" s="121">
        <v>1261</v>
      </c>
      <c r="G21" s="121">
        <v>0</v>
      </c>
      <c r="H21" s="121">
        <v>158.69999999999999</v>
      </c>
      <c r="I21" s="121">
        <v>2834.34</v>
      </c>
      <c r="J21" s="131">
        <v>676</v>
      </c>
      <c r="K21" s="121">
        <v>0</v>
      </c>
      <c r="L21" s="122">
        <v>4661.87</v>
      </c>
      <c r="M21" s="138">
        <v>0</v>
      </c>
      <c r="N21" s="138"/>
      <c r="O21" s="122">
        <v>0</v>
      </c>
      <c r="P21" s="122">
        <v>5465</v>
      </c>
    </row>
    <row r="22" spans="1:17" s="3" customFormat="1" ht="20.100000000000001" hidden="1" customHeight="1">
      <c r="A22" s="152"/>
      <c r="B22" s="97" t="str">
        <f>IF(L!$A$1=1,L!B197,IF(L!$A$1=2,L!C197,L!D197))</f>
        <v>2020 Qershor</v>
      </c>
      <c r="C22" s="120">
        <f t="shared" si="2"/>
        <v>128048.53</v>
      </c>
      <c r="D22" s="121">
        <v>39981.47</v>
      </c>
      <c r="E22" s="121">
        <v>12390</v>
      </c>
      <c r="F22" s="121">
        <v>3626</v>
      </c>
      <c r="G22" s="121">
        <v>0</v>
      </c>
      <c r="H22" s="121">
        <v>10376.66</v>
      </c>
      <c r="I22" s="121">
        <v>3555.5</v>
      </c>
      <c r="J22" s="131">
        <v>0</v>
      </c>
      <c r="K22" s="121">
        <v>0</v>
      </c>
      <c r="L22" s="122">
        <v>43443.9</v>
      </c>
      <c r="M22" s="138">
        <v>0</v>
      </c>
      <c r="N22" s="138"/>
      <c r="O22" s="122">
        <v>270</v>
      </c>
      <c r="P22" s="122">
        <v>14405</v>
      </c>
    </row>
    <row r="23" spans="1:17" s="3" customFormat="1" ht="20.100000000000001" hidden="1" customHeight="1">
      <c r="A23" s="152"/>
      <c r="B23" s="97" t="str">
        <f>IF(L!$A$1=1,L!B198,IF(L!$A$1=2,L!C198,L!D198))</f>
        <v>2020 Korrik</v>
      </c>
      <c r="C23" s="120">
        <f t="shared" si="2"/>
        <v>123640.93000000001</v>
      </c>
      <c r="D23" s="121">
        <v>52234.67</v>
      </c>
      <c r="E23" s="121">
        <v>9280</v>
      </c>
      <c r="F23" s="121">
        <v>5284</v>
      </c>
      <c r="G23" s="121">
        <v>22.3</v>
      </c>
      <c r="H23" s="121">
        <v>10294.1</v>
      </c>
      <c r="I23" s="121">
        <v>0</v>
      </c>
      <c r="J23" s="121">
        <v>2344</v>
      </c>
      <c r="K23" s="121">
        <v>330</v>
      </c>
      <c r="L23" s="122">
        <v>23201.86</v>
      </c>
      <c r="M23" s="138">
        <v>0</v>
      </c>
      <c r="N23" s="138"/>
      <c r="O23" s="122">
        <v>140</v>
      </c>
      <c r="P23" s="122">
        <v>20510</v>
      </c>
    </row>
    <row r="24" spans="1:17" s="3" customFormat="1" ht="20.100000000000001" hidden="1" customHeight="1">
      <c r="A24" s="152"/>
      <c r="B24" s="97" t="str">
        <f>IF(L!$A$1=1,L!B199,IF(L!$A$1=2,L!C199,L!D199))</f>
        <v>2020 Gusht</v>
      </c>
      <c r="C24" s="120">
        <f t="shared" si="2"/>
        <v>141231.98000000001</v>
      </c>
      <c r="D24" s="121">
        <v>52940</v>
      </c>
      <c r="E24" s="121">
        <v>11000</v>
      </c>
      <c r="F24" s="121">
        <v>6123</v>
      </c>
      <c r="G24" s="121">
        <v>1962.11</v>
      </c>
      <c r="H24" s="121">
        <v>4441.25</v>
      </c>
      <c r="I24" s="121">
        <v>11584.88</v>
      </c>
      <c r="J24" s="121">
        <v>5884</v>
      </c>
      <c r="K24" s="121">
        <v>210</v>
      </c>
      <c r="L24" s="122">
        <v>25299.24</v>
      </c>
      <c r="M24" s="138">
        <v>0</v>
      </c>
      <c r="N24" s="138"/>
      <c r="O24" s="122">
        <v>90</v>
      </c>
      <c r="P24" s="122">
        <v>21697.5</v>
      </c>
    </row>
    <row r="25" spans="1:17" s="3" customFormat="1" ht="20.100000000000001" hidden="1" customHeight="1">
      <c r="A25" s="152"/>
      <c r="B25" s="97" t="str">
        <f>IF(L!$A$1=1,L!B200,IF(L!$A$1=2,L!C200,L!D200))</f>
        <v>2020 Shtator</v>
      </c>
      <c r="C25" s="120">
        <f t="shared" si="2"/>
        <v>200921.89</v>
      </c>
      <c r="D25" s="121">
        <v>53129.25</v>
      </c>
      <c r="E25" s="121">
        <v>8855</v>
      </c>
      <c r="F25" s="121">
        <v>7095</v>
      </c>
      <c r="G25" s="121">
        <v>294.22000000000003</v>
      </c>
      <c r="H25" s="121">
        <v>8928.02</v>
      </c>
      <c r="I25" s="121">
        <v>62507.43</v>
      </c>
      <c r="J25" s="121">
        <v>3585</v>
      </c>
      <c r="K25" s="121">
        <v>4080</v>
      </c>
      <c r="L25" s="122">
        <f>26629.97+122.5</f>
        <v>26752.47</v>
      </c>
      <c r="M25" s="138">
        <v>0</v>
      </c>
      <c r="N25" s="138"/>
      <c r="O25" s="122">
        <v>831</v>
      </c>
      <c r="P25" s="122">
        <v>24864.5</v>
      </c>
    </row>
    <row r="26" spans="1:17" s="3" customFormat="1" ht="20.100000000000001" hidden="1" customHeight="1">
      <c r="A26" s="152"/>
      <c r="B26" s="97" t="str">
        <f>IF(L!$A$1=1,L!B201,IF(L!$A$1=2,L!C201,L!D201))</f>
        <v>2020 Tetor</v>
      </c>
      <c r="C26" s="120">
        <f t="shared" si="2"/>
        <v>171615.02000000002</v>
      </c>
      <c r="D26" s="121">
        <v>67048.86</v>
      </c>
      <c r="E26" s="121">
        <v>8235</v>
      </c>
      <c r="F26" s="121">
        <v>5243</v>
      </c>
      <c r="G26" s="121">
        <v>570.77</v>
      </c>
      <c r="H26" s="121">
        <v>7038.49</v>
      </c>
      <c r="I26" s="121">
        <v>30858.34</v>
      </c>
      <c r="J26" s="121">
        <v>6011</v>
      </c>
      <c r="K26" s="121">
        <v>-1230</v>
      </c>
      <c r="L26" s="122">
        <f>24251.46+19.5</f>
        <v>24270.959999999999</v>
      </c>
      <c r="M26" s="138">
        <v>0</v>
      </c>
      <c r="N26" s="138"/>
      <c r="O26" s="122">
        <v>941.1</v>
      </c>
      <c r="P26" s="122">
        <v>22627.5</v>
      </c>
    </row>
    <row r="27" spans="1:17" s="3" customFormat="1" ht="20.100000000000001" hidden="1" customHeight="1">
      <c r="A27" s="152"/>
      <c r="B27" s="97" t="str">
        <f>IF(L!$A$1=1,L!B202,IF(L!$A$1=2,L!C202,L!D202))</f>
        <v xml:space="preserve">2020 Nëntor </v>
      </c>
      <c r="C27" s="120">
        <f t="shared" si="2"/>
        <v>124421.21</v>
      </c>
      <c r="D27" s="121">
        <v>26469.21</v>
      </c>
      <c r="E27" s="121">
        <v>9080</v>
      </c>
      <c r="F27" s="121">
        <v>4788</v>
      </c>
      <c r="G27" s="121">
        <v>695</v>
      </c>
      <c r="H27" s="121">
        <v>12102.94</v>
      </c>
      <c r="I27" s="121">
        <v>28774.92</v>
      </c>
      <c r="J27" s="121">
        <v>3723.5</v>
      </c>
      <c r="K27" s="121">
        <v>1695</v>
      </c>
      <c r="L27" s="122">
        <f>13896.74+51.9</f>
        <v>13948.64</v>
      </c>
      <c r="M27" s="138">
        <v>0</v>
      </c>
      <c r="N27" s="138"/>
      <c r="O27" s="122">
        <v>1100</v>
      </c>
      <c r="P27" s="122">
        <v>22044</v>
      </c>
    </row>
    <row r="28" spans="1:17" s="3" customFormat="1" ht="20.100000000000001" hidden="1" customHeight="1">
      <c r="A28" s="152"/>
      <c r="B28" s="97" t="str">
        <f>IF(L!$A$1=1,L!B203,IF(L!$A$1=2,L!C203,L!D203))</f>
        <v>2020 Dhjetor</v>
      </c>
      <c r="C28" s="120">
        <f t="shared" si="2"/>
        <v>155374.18</v>
      </c>
      <c r="D28" s="121">
        <v>56791.25</v>
      </c>
      <c r="E28" s="121">
        <v>9630</v>
      </c>
      <c r="F28" s="121">
        <v>7381</v>
      </c>
      <c r="G28" s="121">
        <v>637.6</v>
      </c>
      <c r="H28" s="121">
        <v>12563.57</v>
      </c>
      <c r="I28" s="121">
        <v>12701.51</v>
      </c>
      <c r="J28" s="121">
        <v>5353</v>
      </c>
      <c r="K28" s="121">
        <v>1995</v>
      </c>
      <c r="L28" s="122">
        <f>24276.9+8.35</f>
        <v>24285.25</v>
      </c>
      <c r="M28" s="138">
        <v>0</v>
      </c>
      <c r="N28" s="138"/>
      <c r="O28" s="122">
        <v>1650</v>
      </c>
      <c r="P28" s="122">
        <v>22386</v>
      </c>
    </row>
    <row r="29" spans="1:17" s="3" customFormat="1" ht="20.100000000000001" hidden="1" customHeight="1">
      <c r="A29" s="152"/>
      <c r="B29" s="97" t="str">
        <f>IF(L!$A$1=1,L!B204,IF(L!$A$1=2,L!C204,L!D204))</f>
        <v>Gjithsej 2020</v>
      </c>
      <c r="C29" s="123">
        <f>SUM(C17:C28)</f>
        <v>1395667.65</v>
      </c>
      <c r="D29" s="123">
        <f>SUM(D17:D28)</f>
        <v>456977.38</v>
      </c>
      <c r="E29" s="123">
        <f t="shared" ref="E29:P29" si="3">SUM(E17:E28)</f>
        <v>90801</v>
      </c>
      <c r="F29" s="123">
        <f t="shared" si="3"/>
        <v>62679</v>
      </c>
      <c r="G29" s="123">
        <f t="shared" si="3"/>
        <v>4452.88</v>
      </c>
      <c r="H29" s="123">
        <f t="shared" si="3"/>
        <v>83255.329999999987</v>
      </c>
      <c r="I29" s="123">
        <f t="shared" si="3"/>
        <v>171398.2</v>
      </c>
      <c r="J29" s="123">
        <f t="shared" si="3"/>
        <v>40187.979999999996</v>
      </c>
      <c r="K29" s="123">
        <f t="shared" si="3"/>
        <v>10245</v>
      </c>
      <c r="L29" s="123">
        <f t="shared" si="3"/>
        <v>262943.28000000003</v>
      </c>
      <c r="M29" s="123">
        <f t="shared" si="3"/>
        <v>0</v>
      </c>
      <c r="N29" s="123"/>
      <c r="O29" s="123">
        <f t="shared" si="3"/>
        <v>5362.1</v>
      </c>
      <c r="P29" s="123">
        <f t="shared" si="3"/>
        <v>207365.5</v>
      </c>
      <c r="Q29" s="113"/>
    </row>
    <row r="30" spans="1:17" s="3" customFormat="1" ht="18.75" hidden="1" customHeight="1">
      <c r="A30" s="147">
        <v>2021</v>
      </c>
      <c r="B30" s="97" t="str">
        <f>IF(L!$A$1=1,L!B205,IF(L!$A$1=2,L!C205,L!D205))</f>
        <v>2021 Janar</v>
      </c>
      <c r="C30" s="116">
        <f>SUM(D30:P30)</f>
        <v>100632.63</v>
      </c>
      <c r="D30" s="124">
        <v>45562.89</v>
      </c>
      <c r="E30" s="125">
        <v>7905</v>
      </c>
      <c r="F30" s="125">
        <v>2271</v>
      </c>
      <c r="G30" s="125">
        <v>40</v>
      </c>
      <c r="H30" s="125">
        <v>1604.81</v>
      </c>
      <c r="I30" s="125">
        <v>2390.66</v>
      </c>
      <c r="J30" s="125">
        <v>2193.5</v>
      </c>
      <c r="K30" s="125">
        <v>3030</v>
      </c>
      <c r="L30" s="125">
        <v>14208.67</v>
      </c>
      <c r="M30" s="125">
        <v>0</v>
      </c>
      <c r="N30" s="125"/>
      <c r="O30" s="125">
        <v>1401.1</v>
      </c>
      <c r="P30" s="126">
        <v>20025</v>
      </c>
    </row>
    <row r="31" spans="1:17" s="3" customFormat="1" ht="18.75" hidden="1" customHeight="1">
      <c r="A31" s="148"/>
      <c r="B31" s="97" t="str">
        <f>IF(L!$A$1=1,L!B206,IF(L!$A$1=2,L!C206,L!D206))</f>
        <v>2021 Shkurt</v>
      </c>
      <c r="C31" s="116">
        <f>SUM(D31:P31)</f>
        <v>109047.56999999999</v>
      </c>
      <c r="D31" s="124">
        <v>33809.86</v>
      </c>
      <c r="E31" s="125">
        <v>6690</v>
      </c>
      <c r="F31" s="125">
        <v>6207</v>
      </c>
      <c r="G31" s="125">
        <v>420</v>
      </c>
      <c r="H31" s="125">
        <v>3907.72</v>
      </c>
      <c r="I31" s="125">
        <v>5354.88</v>
      </c>
      <c r="J31" s="125">
        <v>6655</v>
      </c>
      <c r="K31" s="125">
        <v>3615</v>
      </c>
      <c r="L31" s="125">
        <v>18722.11</v>
      </c>
      <c r="M31" s="139">
        <v>0</v>
      </c>
      <c r="N31" s="125"/>
      <c r="O31" s="124">
        <v>3040</v>
      </c>
      <c r="P31" s="127">
        <v>20626</v>
      </c>
    </row>
    <row r="32" spans="1:17" s="3" customFormat="1" ht="18.75" hidden="1" customHeight="1">
      <c r="A32" s="148"/>
      <c r="B32" s="97" t="str">
        <f>IF(L!$A$1=1,L!B207,IF(L!$A$1=2,L!C207,L!D207))</f>
        <v xml:space="preserve">2021 Mars </v>
      </c>
      <c r="C32" s="116">
        <f t="shared" ref="C32:C41" si="4">SUM(D32:P32)</f>
        <v>148601.68</v>
      </c>
      <c r="D32" s="124">
        <v>66135.95</v>
      </c>
      <c r="E32" s="124">
        <v>7166</v>
      </c>
      <c r="F32" s="127">
        <v>7653</v>
      </c>
      <c r="G32" s="124">
        <v>0</v>
      </c>
      <c r="H32" s="124">
        <v>3167.08</v>
      </c>
      <c r="I32" s="124">
        <v>14167.32</v>
      </c>
      <c r="J32" s="124">
        <v>0</v>
      </c>
      <c r="K32" s="124">
        <v>0</v>
      </c>
      <c r="L32" s="124">
        <v>18609.330000000002</v>
      </c>
      <c r="M32" s="124">
        <v>0</v>
      </c>
      <c r="N32" s="124"/>
      <c r="O32" s="124">
        <v>2370</v>
      </c>
      <c r="P32" s="127">
        <v>29333</v>
      </c>
    </row>
    <row r="33" spans="1:217" s="136" customFormat="1" ht="18.75" hidden="1" customHeight="1">
      <c r="A33" s="148"/>
      <c r="B33" s="132" t="str">
        <f>IF(L!$A$1=1,L!B208,IF(L!$A$1=2,L!C208,L!D208))</f>
        <v>2021 Prill</v>
      </c>
      <c r="C33" s="133">
        <f t="shared" si="4"/>
        <v>115686.32999999999</v>
      </c>
      <c r="D33" s="134">
        <v>57170.17</v>
      </c>
      <c r="E33" s="134">
        <v>4960</v>
      </c>
      <c r="F33" s="134">
        <v>4628</v>
      </c>
      <c r="G33" s="134">
        <v>144</v>
      </c>
      <c r="H33" s="134">
        <v>3002.65</v>
      </c>
      <c r="I33" s="134">
        <v>7399</v>
      </c>
      <c r="J33" s="134">
        <v>3679</v>
      </c>
      <c r="K33" s="134">
        <v>3720</v>
      </c>
      <c r="L33" s="134">
        <v>29923.51</v>
      </c>
      <c r="M33" s="134">
        <v>0</v>
      </c>
      <c r="N33" s="134"/>
      <c r="O33" s="134">
        <v>1060</v>
      </c>
      <c r="P33" s="135">
        <v>0</v>
      </c>
      <c r="Q33" s="150"/>
      <c r="R33" s="151"/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1"/>
      <c r="BC33" s="151"/>
      <c r="BD33" s="151"/>
      <c r="BE33" s="151"/>
      <c r="BF33" s="151"/>
      <c r="BG33" s="151"/>
      <c r="BH33" s="151"/>
      <c r="BI33" s="151"/>
      <c r="BJ33" s="151"/>
      <c r="BK33" s="151"/>
      <c r="BL33" s="151"/>
      <c r="BM33" s="151"/>
      <c r="BN33" s="151"/>
      <c r="BO33" s="151"/>
      <c r="BP33" s="151"/>
      <c r="BQ33" s="151"/>
      <c r="BR33" s="151"/>
      <c r="BS33" s="151"/>
      <c r="BT33" s="151"/>
      <c r="BU33" s="151"/>
      <c r="BV33" s="151"/>
      <c r="BW33" s="151"/>
      <c r="BX33" s="151"/>
      <c r="BY33" s="151"/>
      <c r="BZ33" s="151"/>
      <c r="CA33" s="151"/>
      <c r="CB33" s="151"/>
      <c r="CC33" s="151"/>
      <c r="CD33" s="151"/>
      <c r="CE33" s="151"/>
      <c r="CF33" s="151"/>
      <c r="CG33" s="151"/>
      <c r="CH33" s="151"/>
      <c r="CI33" s="151"/>
      <c r="CJ33" s="151"/>
      <c r="CK33" s="151"/>
      <c r="CL33" s="151"/>
      <c r="CM33" s="151"/>
      <c r="CN33" s="151"/>
      <c r="CO33" s="151"/>
      <c r="CP33" s="151"/>
      <c r="CQ33" s="151"/>
      <c r="CR33" s="151"/>
      <c r="CS33" s="151"/>
      <c r="CT33" s="151"/>
      <c r="CU33" s="151"/>
      <c r="CV33" s="151"/>
      <c r="CW33" s="151"/>
      <c r="CX33" s="151"/>
      <c r="CY33" s="137"/>
      <c r="CZ33" s="137"/>
      <c r="DA33" s="137"/>
      <c r="DB33" s="137"/>
      <c r="DC33" s="137"/>
      <c r="DD33" s="137"/>
      <c r="DE33" s="137"/>
      <c r="DF33" s="137"/>
      <c r="DG33" s="137"/>
      <c r="DH33" s="137"/>
      <c r="DI33" s="137"/>
      <c r="DJ33" s="137"/>
      <c r="DK33" s="137"/>
      <c r="DL33" s="137"/>
      <c r="DM33" s="137"/>
      <c r="DN33" s="137"/>
      <c r="DO33" s="137"/>
      <c r="DP33" s="137"/>
      <c r="DQ33" s="137"/>
      <c r="DR33" s="137"/>
      <c r="DS33" s="137"/>
      <c r="DT33" s="137"/>
      <c r="DU33" s="137"/>
      <c r="DV33" s="137"/>
      <c r="DW33" s="137"/>
      <c r="DX33" s="137"/>
      <c r="DY33" s="137"/>
      <c r="DZ33" s="137"/>
      <c r="EA33" s="137"/>
      <c r="EB33" s="137"/>
      <c r="EC33" s="137"/>
      <c r="ED33" s="137"/>
      <c r="EE33" s="137"/>
      <c r="EF33" s="137"/>
      <c r="EG33" s="137"/>
      <c r="EH33" s="137"/>
      <c r="EI33" s="137"/>
      <c r="EJ33" s="137"/>
      <c r="EK33" s="137"/>
      <c r="EL33" s="137"/>
      <c r="EM33" s="137"/>
      <c r="EN33" s="137"/>
      <c r="EO33" s="137"/>
      <c r="EP33" s="137"/>
      <c r="EQ33" s="137"/>
      <c r="ER33" s="137"/>
      <c r="ES33" s="137"/>
      <c r="ET33" s="137"/>
      <c r="EU33" s="137"/>
      <c r="EV33" s="137"/>
      <c r="EW33" s="137"/>
      <c r="EX33" s="137"/>
      <c r="EY33" s="137"/>
      <c r="EZ33" s="137"/>
      <c r="FA33" s="137"/>
      <c r="FB33" s="137"/>
      <c r="FC33" s="137"/>
      <c r="FD33" s="137"/>
      <c r="FE33" s="137"/>
      <c r="FF33" s="137"/>
      <c r="FG33" s="137"/>
      <c r="FH33" s="137"/>
      <c r="FI33" s="137"/>
      <c r="FJ33" s="137"/>
      <c r="FK33" s="137"/>
      <c r="FL33" s="137"/>
      <c r="FM33" s="137"/>
      <c r="FN33" s="137"/>
      <c r="FO33" s="137"/>
      <c r="FP33" s="137"/>
      <c r="FQ33" s="137"/>
      <c r="FR33" s="137"/>
      <c r="FS33" s="137"/>
      <c r="FT33" s="137"/>
      <c r="FU33" s="137"/>
      <c r="FV33" s="137"/>
      <c r="FW33" s="137"/>
      <c r="FX33" s="137"/>
      <c r="FY33" s="137"/>
      <c r="FZ33" s="137"/>
      <c r="GA33" s="137"/>
      <c r="GB33" s="137"/>
      <c r="GC33" s="137"/>
      <c r="GD33" s="137"/>
      <c r="GE33" s="137"/>
      <c r="GF33" s="137"/>
      <c r="GG33" s="137"/>
      <c r="GH33" s="137"/>
      <c r="GI33" s="137"/>
      <c r="GJ33" s="137"/>
      <c r="GK33" s="137"/>
      <c r="GL33" s="137"/>
      <c r="GM33" s="137"/>
      <c r="GN33" s="137"/>
      <c r="GO33" s="137"/>
      <c r="GP33" s="137"/>
      <c r="GQ33" s="137"/>
      <c r="GR33" s="137"/>
      <c r="GS33" s="137"/>
      <c r="GT33" s="137"/>
      <c r="GU33" s="137"/>
      <c r="GV33" s="137"/>
      <c r="GW33" s="137"/>
      <c r="GX33" s="137"/>
      <c r="GY33" s="137"/>
      <c r="GZ33" s="137"/>
      <c r="HA33" s="137"/>
      <c r="HB33" s="137"/>
      <c r="HC33" s="137"/>
      <c r="HD33" s="137"/>
      <c r="HE33" s="137"/>
      <c r="HF33" s="137"/>
      <c r="HG33" s="137"/>
      <c r="HH33" s="137"/>
      <c r="HI33" s="137"/>
    </row>
    <row r="34" spans="1:217" s="3" customFormat="1" ht="18.75" hidden="1" customHeight="1">
      <c r="A34" s="148"/>
      <c r="B34" s="97" t="str">
        <f>IF(L!$A$1=1,L!B209,IF(L!$A$1=2,L!C209,L!D209))</f>
        <v>2021 Maj</v>
      </c>
      <c r="C34" s="116">
        <f t="shared" si="4"/>
        <v>83601.86</v>
      </c>
      <c r="D34" s="124">
        <v>41680.32</v>
      </c>
      <c r="E34" s="124">
        <v>7220</v>
      </c>
      <c r="F34" s="124">
        <v>4842</v>
      </c>
      <c r="G34" s="124">
        <v>0</v>
      </c>
      <c r="H34" s="124">
        <v>3454.99</v>
      </c>
      <c r="I34" s="124">
        <v>6288</v>
      </c>
      <c r="J34" s="124">
        <v>0</v>
      </c>
      <c r="K34" s="124">
        <v>0</v>
      </c>
      <c r="L34" s="124">
        <v>17716.55</v>
      </c>
      <c r="M34" s="124">
        <v>0</v>
      </c>
      <c r="N34" s="124"/>
      <c r="O34" s="124">
        <v>2400</v>
      </c>
      <c r="P34" s="127">
        <v>0</v>
      </c>
    </row>
    <row r="35" spans="1:217" s="3" customFormat="1" ht="18.75" hidden="1" customHeight="1">
      <c r="A35" s="148"/>
      <c r="B35" s="97" t="str">
        <f>IF(L!$A$1=1,L!B210,IF(L!$A$1=2,L!C210,L!D210))</f>
        <v>2021 Qershor</v>
      </c>
      <c r="C35" s="116">
        <f t="shared" si="4"/>
        <v>139107.69</v>
      </c>
      <c r="D35" s="124">
        <v>33893.97</v>
      </c>
      <c r="E35" s="124">
        <v>9130</v>
      </c>
      <c r="F35" s="124">
        <v>5422</v>
      </c>
      <c r="G35" s="124">
        <v>0</v>
      </c>
      <c r="H35" s="124">
        <v>1097.5999999999999</v>
      </c>
      <c r="I35" s="124">
        <v>6587.5</v>
      </c>
      <c r="J35" s="124">
        <v>0</v>
      </c>
      <c r="K35" s="124">
        <v>0</v>
      </c>
      <c r="L35" s="124">
        <v>22473.119999999999</v>
      </c>
      <c r="M35" s="124">
        <v>0</v>
      </c>
      <c r="N35" s="124"/>
      <c r="O35" s="124">
        <v>2150</v>
      </c>
      <c r="P35" s="127">
        <v>58353.5</v>
      </c>
    </row>
    <row r="36" spans="1:217" s="3" customFormat="1" ht="18.75" hidden="1" customHeight="1">
      <c r="A36" s="148"/>
      <c r="B36" s="97" t="str">
        <f>IF(L!$A$1=1,L!B211,IF(L!$A$1=2,L!C211,L!D211))</f>
        <v>2021 Korrik</v>
      </c>
      <c r="C36" s="116">
        <f t="shared" si="4"/>
        <v>95324.12000000001</v>
      </c>
      <c r="D36" s="124">
        <v>49001.16</v>
      </c>
      <c r="E36" s="124">
        <v>9550</v>
      </c>
      <c r="F36" s="124">
        <v>5543</v>
      </c>
      <c r="G36" s="124">
        <v>337.5</v>
      </c>
      <c r="H36" s="124">
        <v>8709.7900000000009</v>
      </c>
      <c r="I36" s="124">
        <v>1109.2</v>
      </c>
      <c r="J36" s="124">
        <v>2653.5</v>
      </c>
      <c r="K36" s="124">
        <v>1620</v>
      </c>
      <c r="L36" s="124">
        <v>14994.97</v>
      </c>
      <c r="M36" s="124">
        <v>0</v>
      </c>
      <c r="N36" s="124"/>
      <c r="O36" s="124">
        <v>1805</v>
      </c>
      <c r="P36" s="127">
        <v>0</v>
      </c>
    </row>
    <row r="37" spans="1:217" s="3" customFormat="1" ht="18.75" hidden="1" customHeight="1">
      <c r="A37" s="148"/>
      <c r="B37" s="97" t="str">
        <f>IF(L!$A$1=1,L!B212,IF(L!$A$1=2,L!C212,L!D212))</f>
        <v>2021 Gusht</v>
      </c>
      <c r="C37" s="116">
        <f t="shared" si="4"/>
        <v>149788.34000000003</v>
      </c>
      <c r="D37" s="124">
        <v>83799.27</v>
      </c>
      <c r="E37" s="124">
        <v>10890</v>
      </c>
      <c r="F37" s="124">
        <v>12404</v>
      </c>
      <c r="G37" s="124">
        <v>880.35</v>
      </c>
      <c r="H37" s="124">
        <v>7539.8</v>
      </c>
      <c r="I37" s="124">
        <v>7868.84</v>
      </c>
      <c r="J37" s="124">
        <v>0</v>
      </c>
      <c r="K37" s="124">
        <v>0</v>
      </c>
      <c r="L37" s="124">
        <v>24016.080000000002</v>
      </c>
      <c r="M37" s="124">
        <v>0</v>
      </c>
      <c r="N37" s="124"/>
      <c r="O37" s="124">
        <v>2390</v>
      </c>
      <c r="P37" s="127">
        <v>0</v>
      </c>
    </row>
    <row r="38" spans="1:217" s="3" customFormat="1" ht="18.75" hidden="1" customHeight="1">
      <c r="A38" s="148"/>
      <c r="B38" s="97" t="str">
        <f>IF(L!$A$1=1,L!B213,IF(L!$A$1=2,L!C213,L!D213))</f>
        <v>2021 Shtator</v>
      </c>
      <c r="C38" s="116">
        <f t="shared" si="4"/>
        <v>203234.7</v>
      </c>
      <c r="D38" s="124">
        <v>78680.06</v>
      </c>
      <c r="E38" s="124">
        <v>9900</v>
      </c>
      <c r="F38" s="124">
        <v>6952</v>
      </c>
      <c r="G38" s="124">
        <v>90</v>
      </c>
      <c r="H38" s="124">
        <v>700.4</v>
      </c>
      <c r="I38" s="124">
        <v>0</v>
      </c>
      <c r="J38" s="124">
        <v>6130</v>
      </c>
      <c r="K38" s="124">
        <v>1230</v>
      </c>
      <c r="L38" s="124">
        <v>2962.24</v>
      </c>
      <c r="M38" s="124">
        <v>0</v>
      </c>
      <c r="N38" s="124"/>
      <c r="O38" s="124">
        <v>2050</v>
      </c>
      <c r="P38" s="127">
        <v>94540</v>
      </c>
    </row>
    <row r="39" spans="1:217" s="3" customFormat="1" ht="18.75" hidden="1" customHeight="1">
      <c r="A39" s="148"/>
      <c r="B39" s="97" t="str">
        <f>IF(L!$A$1=1,L!B214,IF(L!$A$1=2,L!C214,L!D214))</f>
        <v>2021 Tetor</v>
      </c>
      <c r="C39" s="116">
        <f>SUM(D39:P39)</f>
        <v>77759.239999999991</v>
      </c>
      <c r="D39" s="124">
        <v>31968.720000000001</v>
      </c>
      <c r="E39" s="124">
        <v>7975</v>
      </c>
      <c r="F39" s="124">
        <v>6469</v>
      </c>
      <c r="G39" s="124">
        <v>0</v>
      </c>
      <c r="H39" s="124">
        <v>2048.3200000000002</v>
      </c>
      <c r="I39" s="124">
        <v>1643.52</v>
      </c>
      <c r="J39" s="124">
        <v>3341</v>
      </c>
      <c r="K39" s="124">
        <v>3270</v>
      </c>
      <c r="L39" s="124">
        <v>21043.68</v>
      </c>
      <c r="M39" s="124">
        <v>0</v>
      </c>
      <c r="N39" s="124"/>
      <c r="O39" s="124">
        <v>0</v>
      </c>
      <c r="P39" s="127"/>
    </row>
    <row r="40" spans="1:217" s="3" customFormat="1" ht="18.75" hidden="1" customHeight="1">
      <c r="A40" s="148"/>
      <c r="B40" s="97" t="str">
        <f>IF(L!$A$1=1,L!B215,IF(L!$A$1=2,L!C215,L!D215))</f>
        <v xml:space="preserve">2021 Nëntor </v>
      </c>
      <c r="C40" s="116">
        <f>SUM(D40:P40)</f>
        <v>58088.340000000004</v>
      </c>
      <c r="D40" s="124">
        <v>18388.3</v>
      </c>
      <c r="E40" s="124">
        <v>8375</v>
      </c>
      <c r="F40" s="124">
        <v>6652</v>
      </c>
      <c r="G40" s="124">
        <v>0</v>
      </c>
      <c r="H40" s="124">
        <v>5429.94</v>
      </c>
      <c r="I40" s="124">
        <v>1707.42</v>
      </c>
      <c r="J40" s="124">
        <v>3870.5</v>
      </c>
      <c r="K40" s="124">
        <v>3630</v>
      </c>
      <c r="L40" s="124">
        <v>10035.18</v>
      </c>
      <c r="M40" s="124">
        <v>0</v>
      </c>
      <c r="N40" s="124"/>
      <c r="O40" s="124"/>
      <c r="P40" s="127"/>
    </row>
    <row r="41" spans="1:217" s="3" customFormat="1" ht="18.75" hidden="1" customHeight="1">
      <c r="A41" s="148"/>
      <c r="B41" s="97" t="str">
        <f>IF(L!$A$1=1,L!B216,IF(L!$A$1=2,L!C216,L!D216))</f>
        <v>2021 Dhjetor</v>
      </c>
      <c r="C41" s="116">
        <f t="shared" si="4"/>
        <v>113106.07999999999</v>
      </c>
      <c r="D41" s="124">
        <v>37142.639999999999</v>
      </c>
      <c r="E41" s="124">
        <v>10885</v>
      </c>
      <c r="F41" s="124">
        <v>10847</v>
      </c>
      <c r="G41" s="124">
        <v>0</v>
      </c>
      <c r="H41" s="124">
        <v>29860.73</v>
      </c>
      <c r="I41" s="124">
        <v>0</v>
      </c>
      <c r="J41" s="124">
        <v>5188</v>
      </c>
      <c r="K41" s="124">
        <v>3285</v>
      </c>
      <c r="L41" s="124">
        <v>15897.71</v>
      </c>
      <c r="M41" s="124">
        <v>0</v>
      </c>
      <c r="N41" s="124"/>
      <c r="O41" s="124"/>
      <c r="P41" s="127"/>
    </row>
    <row r="42" spans="1:217" s="3" customFormat="1" ht="18.75" hidden="1" customHeight="1">
      <c r="A42" s="149"/>
      <c r="B42" s="129" t="str">
        <f>IF(L!$A$1=1,L!B217,IF(L!$A$1=2,L!C217,L!D217))</f>
        <v>Gjithsej 2021</v>
      </c>
      <c r="C42" s="130">
        <f>SUM(C30:C41)</f>
        <v>1393978.58</v>
      </c>
      <c r="D42" s="130">
        <f t="shared" ref="D42:P42" si="5">SUM(D30:D41)</f>
        <v>577233.31000000017</v>
      </c>
      <c r="E42" s="130">
        <f t="shared" si="5"/>
        <v>100646</v>
      </c>
      <c r="F42" s="130">
        <f t="shared" si="5"/>
        <v>79890</v>
      </c>
      <c r="G42" s="130">
        <f t="shared" si="5"/>
        <v>1911.85</v>
      </c>
      <c r="H42" s="130">
        <f t="shared" si="5"/>
        <v>70523.83</v>
      </c>
      <c r="I42" s="130">
        <f t="shared" si="5"/>
        <v>54516.339999999989</v>
      </c>
      <c r="J42" s="130">
        <f>SUM(J3:J41)</f>
        <v>189477.86</v>
      </c>
      <c r="K42" s="130">
        <f>SUM(K30:K41)</f>
        <v>23400</v>
      </c>
      <c r="L42" s="130">
        <f t="shared" si="5"/>
        <v>210603.14999999994</v>
      </c>
      <c r="M42" s="130">
        <v>0</v>
      </c>
      <c r="N42" s="130"/>
      <c r="O42" s="130">
        <f t="shared" si="5"/>
        <v>18666.099999999999</v>
      </c>
      <c r="P42" s="130">
        <f t="shared" si="5"/>
        <v>222877.5</v>
      </c>
    </row>
    <row r="43" spans="1:217" s="3" customFormat="1" ht="18.75" customHeight="1">
      <c r="A43" s="147">
        <v>2022</v>
      </c>
      <c r="B43" s="97" t="str">
        <f>IF(L!$A$1=1,L!B218,IF(L!$A$1=2,L!C218,L!D218))</f>
        <v>2022 Janar</v>
      </c>
      <c r="C43" s="116">
        <f>SUM(D43:P43)</f>
        <v>101736.05</v>
      </c>
      <c r="D43" s="124">
        <v>25056.86</v>
      </c>
      <c r="E43" s="125">
        <v>8225</v>
      </c>
      <c r="F43" s="125">
        <v>6454</v>
      </c>
      <c r="G43" s="125">
        <v>0</v>
      </c>
      <c r="H43" s="125">
        <v>2354.5500000000002</v>
      </c>
      <c r="I43" s="125">
        <v>813.83</v>
      </c>
      <c r="J43" s="125">
        <v>4556.5</v>
      </c>
      <c r="K43" s="125">
        <v>3195</v>
      </c>
      <c r="L43" s="125">
        <v>15890.81</v>
      </c>
      <c r="M43" s="124">
        <v>0</v>
      </c>
      <c r="N43" s="125">
        <v>0</v>
      </c>
      <c r="O43" s="125">
        <v>8740</v>
      </c>
      <c r="P43" s="126">
        <v>26449.5</v>
      </c>
    </row>
    <row r="44" spans="1:217" s="3" customFormat="1" ht="18.75" customHeight="1">
      <c r="A44" s="148"/>
      <c r="B44" s="97" t="str">
        <f>IF(L!$A$1=1,L!B219,IF(L!$A$1=2,L!C219,L!D219))</f>
        <v>2022 Shkurt</v>
      </c>
      <c r="C44" s="116">
        <f t="shared" ref="C44:C53" si="6">SUM(D44:P44)</f>
        <v>99662.9</v>
      </c>
      <c r="D44" s="124">
        <v>25393.1</v>
      </c>
      <c r="E44" s="125">
        <v>6935</v>
      </c>
      <c r="F44" s="125">
        <v>7408</v>
      </c>
      <c r="G44" s="125">
        <v>160</v>
      </c>
      <c r="H44" s="125">
        <v>2638.05</v>
      </c>
      <c r="I44" s="125">
        <v>0</v>
      </c>
      <c r="J44" s="125">
        <v>4909</v>
      </c>
      <c r="K44" s="125">
        <v>3420</v>
      </c>
      <c r="L44" s="125">
        <v>18183.25</v>
      </c>
      <c r="M44" s="124">
        <v>0</v>
      </c>
      <c r="N44" s="124">
        <v>19.5</v>
      </c>
      <c r="O44" s="124">
        <v>4360</v>
      </c>
      <c r="P44" s="127">
        <v>26237</v>
      </c>
    </row>
    <row r="45" spans="1:217" s="3" customFormat="1" ht="18.75" customHeight="1">
      <c r="A45" s="148"/>
      <c r="B45" s="97" t="str">
        <f>IF(L!$A$1=1,L!B220,IF(L!$A$1=2,L!C220,L!D220))</f>
        <v xml:space="preserve">2022 Mars </v>
      </c>
      <c r="C45" s="116">
        <f t="shared" si="6"/>
        <v>150768.00999999998</v>
      </c>
      <c r="D45" s="124">
        <v>47793.81</v>
      </c>
      <c r="E45" s="124">
        <v>7790</v>
      </c>
      <c r="F45" s="127">
        <v>6072</v>
      </c>
      <c r="G45" s="124">
        <v>0</v>
      </c>
      <c r="H45" s="124">
        <v>10199.700000000001</v>
      </c>
      <c r="I45" s="124">
        <v>16175.64</v>
      </c>
      <c r="J45" s="124">
        <v>4680</v>
      </c>
      <c r="K45" s="124">
        <v>0</v>
      </c>
      <c r="L45" s="124">
        <v>27027.46</v>
      </c>
      <c r="M45" s="124">
        <v>0</v>
      </c>
      <c r="N45" s="124">
        <v>24.9</v>
      </c>
      <c r="O45" s="124">
        <v>1600</v>
      </c>
      <c r="P45" s="127">
        <v>29404.5</v>
      </c>
    </row>
    <row r="46" spans="1:217" s="3" customFormat="1" ht="18.75" customHeight="1">
      <c r="A46" s="148"/>
      <c r="B46" s="97" t="str">
        <f>IF(L!$A$1=1,L!B221,IF(L!$A$1=2,L!C221,L!D221))</f>
        <v>2022 Prill</v>
      </c>
      <c r="C46" s="116">
        <f t="shared" si="6"/>
        <v>173487.98</v>
      </c>
      <c r="D46" s="124">
        <v>62765.1</v>
      </c>
      <c r="E46" s="124">
        <v>5760</v>
      </c>
      <c r="F46" s="124">
        <v>3312</v>
      </c>
      <c r="G46" s="124">
        <v>0</v>
      </c>
      <c r="H46" s="124">
        <v>2788.3</v>
      </c>
      <c r="I46" s="124">
        <v>44519.92</v>
      </c>
      <c r="J46" s="124">
        <v>4519.5</v>
      </c>
      <c r="K46" s="124">
        <v>3690</v>
      </c>
      <c r="L46" s="124">
        <v>17328.16</v>
      </c>
      <c r="M46" s="124">
        <v>0</v>
      </c>
      <c r="N46" s="124">
        <v>0</v>
      </c>
      <c r="O46" s="124">
        <v>2435</v>
      </c>
      <c r="P46" s="127">
        <v>26370</v>
      </c>
    </row>
    <row r="47" spans="1:217" s="3" customFormat="1" ht="18.75" customHeight="1">
      <c r="A47" s="148"/>
      <c r="B47" s="97" t="str">
        <f>IF(L!$A$1=1,L!B222,IF(L!$A$1=2,L!C222,L!D222))</f>
        <v>2022 Maj</v>
      </c>
      <c r="C47" s="116">
        <f t="shared" si="6"/>
        <v>138082.37</v>
      </c>
      <c r="D47" s="124">
        <v>37900.67</v>
      </c>
      <c r="E47" s="124">
        <v>7637</v>
      </c>
      <c r="F47" s="124">
        <v>8790</v>
      </c>
      <c r="G47" s="124">
        <v>0</v>
      </c>
      <c r="H47" s="124">
        <v>6725.14</v>
      </c>
      <c r="I47" s="124">
        <v>237</v>
      </c>
      <c r="J47" s="124">
        <v>4045.5</v>
      </c>
      <c r="K47" s="124">
        <v>3720</v>
      </c>
      <c r="L47" s="124">
        <v>24420.25</v>
      </c>
      <c r="M47" s="124">
        <v>20795.21</v>
      </c>
      <c r="N47" s="124">
        <v>6.6</v>
      </c>
      <c r="O47" s="124">
        <v>4400</v>
      </c>
      <c r="P47" s="127">
        <v>19405</v>
      </c>
    </row>
    <row r="48" spans="1:217" s="3" customFormat="1" ht="18.75" customHeight="1">
      <c r="A48" s="148"/>
      <c r="B48" s="97" t="str">
        <f>IF(L!$A$1=1,L!B223,IF(L!$A$1=2,L!C223,L!D223))</f>
        <v>2022 Qershor</v>
      </c>
      <c r="C48" s="116">
        <f t="shared" si="6"/>
        <v>127515.61</v>
      </c>
      <c r="D48" s="124">
        <v>30550.52</v>
      </c>
      <c r="E48" s="124">
        <v>8544</v>
      </c>
      <c r="F48" s="124">
        <v>3845</v>
      </c>
      <c r="G48" s="124">
        <v>0</v>
      </c>
      <c r="H48" s="124">
        <v>6263.05</v>
      </c>
      <c r="I48" s="124">
        <v>0</v>
      </c>
      <c r="J48" s="124">
        <v>253</v>
      </c>
      <c r="K48" s="124">
        <v>7605.5</v>
      </c>
      <c r="L48" s="124">
        <v>48062.21</v>
      </c>
      <c r="M48" s="124">
        <v>0</v>
      </c>
      <c r="N48" s="124">
        <v>0</v>
      </c>
      <c r="O48" s="124">
        <v>1751.33</v>
      </c>
      <c r="P48" s="127">
        <v>20641</v>
      </c>
    </row>
    <row r="49" spans="1:16" s="3" customFormat="1" ht="18.75" customHeight="1">
      <c r="A49" s="148"/>
      <c r="B49" s="97" t="str">
        <f>IF(L!$A$1=1,L!B224,IF(L!$A$1=2,L!C224,L!D224))</f>
        <v>2022 Korrik</v>
      </c>
      <c r="C49" s="116">
        <f t="shared" si="6"/>
        <v>137549.09999999998</v>
      </c>
      <c r="D49" s="124">
        <v>35725.96</v>
      </c>
      <c r="E49" s="124">
        <v>9375</v>
      </c>
      <c r="F49" s="124">
        <v>5533</v>
      </c>
      <c r="G49" s="124">
        <v>215.76</v>
      </c>
      <c r="H49" s="124">
        <v>13300.96</v>
      </c>
      <c r="I49" s="124">
        <v>15891</v>
      </c>
      <c r="J49" s="124">
        <v>4260</v>
      </c>
      <c r="K49" s="124">
        <v>1185</v>
      </c>
      <c r="L49" s="124">
        <v>29836.09</v>
      </c>
      <c r="M49" s="124">
        <v>0</v>
      </c>
      <c r="N49" s="124">
        <v>0</v>
      </c>
      <c r="O49" s="124">
        <v>1901.33</v>
      </c>
      <c r="P49" s="127">
        <v>20325</v>
      </c>
    </row>
    <row r="50" spans="1:16" s="3" customFormat="1" ht="18.75" customHeight="1">
      <c r="A50" s="148"/>
      <c r="B50" s="97" t="str">
        <f>IF(L!$A$1=1,L!B225,IF(L!$A$1=2,L!C225,L!D225))</f>
        <v>2022 Gusht</v>
      </c>
      <c r="C50" s="116">
        <f t="shared" si="6"/>
        <v>184797.93999999997</v>
      </c>
      <c r="D50" s="124">
        <v>74136.73</v>
      </c>
      <c r="E50" s="124">
        <v>11915</v>
      </c>
      <c r="F50" s="124">
        <v>8228</v>
      </c>
      <c r="G50" s="124">
        <v>368.4</v>
      </c>
      <c r="H50" s="124">
        <v>1512</v>
      </c>
      <c r="I50" s="124">
        <v>17460</v>
      </c>
      <c r="J50" s="124">
        <v>6364</v>
      </c>
      <c r="K50" s="124">
        <v>0</v>
      </c>
      <c r="L50" s="124">
        <v>30894.38</v>
      </c>
      <c r="M50" s="124"/>
      <c r="N50" s="124">
        <v>23.1</v>
      </c>
      <c r="O50" s="124">
        <v>2671.33</v>
      </c>
      <c r="P50" s="127">
        <v>31225</v>
      </c>
    </row>
    <row r="51" spans="1:16" s="3" customFormat="1" ht="18.75" customHeight="1">
      <c r="A51" s="148"/>
      <c r="B51" s="97" t="str">
        <f>IF(L!$A$1=1,L!B226,IF(L!$A$1=2,L!C226,L!D226))</f>
        <v>2022 Shtator</v>
      </c>
      <c r="C51" s="116">
        <f>SUM(D51:P51)</f>
        <v>93917.04</v>
      </c>
      <c r="D51" s="124">
        <v>27674.47</v>
      </c>
      <c r="E51" s="124">
        <v>9675</v>
      </c>
      <c r="F51" s="124">
        <v>1200</v>
      </c>
      <c r="G51" s="124">
        <v>0</v>
      </c>
      <c r="H51" s="124">
        <v>0</v>
      </c>
      <c r="I51" s="124">
        <v>2139.1999999999998</v>
      </c>
      <c r="J51" s="124">
        <v>4577</v>
      </c>
      <c r="K51" s="124">
        <v>0</v>
      </c>
      <c r="L51" s="124">
        <v>19081.37</v>
      </c>
      <c r="M51" s="124"/>
      <c r="N51" s="124">
        <v>0</v>
      </c>
      <c r="O51" s="124">
        <v>6510</v>
      </c>
      <c r="P51" s="127">
        <v>23060</v>
      </c>
    </row>
    <row r="52" spans="1:16" s="3" customFormat="1" ht="18.75" customHeight="1">
      <c r="A52" s="148"/>
      <c r="B52" s="97" t="str">
        <f>IF(L!$A$1=1,L!B227,IF(L!$A$1=2,L!C227,L!D227))</f>
        <v>2022 Tetor</v>
      </c>
      <c r="C52" s="116">
        <f t="shared" si="6"/>
        <v>81521.11</v>
      </c>
      <c r="D52" s="124">
        <v>32306.18</v>
      </c>
      <c r="E52" s="124">
        <v>7930</v>
      </c>
      <c r="F52" s="124">
        <v>4677</v>
      </c>
      <c r="G52" s="124">
        <v>0</v>
      </c>
      <c r="H52" s="124">
        <v>0</v>
      </c>
      <c r="I52" s="124">
        <v>826</v>
      </c>
      <c r="J52" s="124">
        <v>2705.5</v>
      </c>
      <c r="K52" s="124">
        <v>3165</v>
      </c>
      <c r="L52" s="124">
        <v>29911.43</v>
      </c>
      <c r="M52" s="124"/>
      <c r="N52" s="124"/>
      <c r="O52" s="124"/>
      <c r="P52" s="127"/>
    </row>
    <row r="53" spans="1:16" s="3" customFormat="1" ht="18.75" customHeight="1">
      <c r="A53" s="148"/>
      <c r="B53" s="97" t="str">
        <f>IF(L!$A$1=1,L!B228,IF(L!$A$1=2,L!C228,L!D228))</f>
        <v xml:space="preserve">2022 Nëntor </v>
      </c>
      <c r="C53" s="116">
        <f t="shared" si="6"/>
        <v>104665.09000000001</v>
      </c>
      <c r="D53" s="124">
        <v>32502.69</v>
      </c>
      <c r="E53" s="124">
        <v>9210</v>
      </c>
      <c r="F53" s="124">
        <v>4242.66</v>
      </c>
      <c r="G53" s="124">
        <v>135</v>
      </c>
      <c r="H53" s="124">
        <v>692.65</v>
      </c>
      <c r="I53" s="124">
        <v>1961.65</v>
      </c>
      <c r="J53" s="124">
        <v>5590</v>
      </c>
      <c r="K53" s="124">
        <v>3345</v>
      </c>
      <c r="L53" s="124">
        <v>46985.440000000002</v>
      </c>
      <c r="M53" s="124"/>
      <c r="N53" s="124"/>
      <c r="O53" s="124"/>
      <c r="P53" s="127"/>
    </row>
    <row r="54" spans="1:16" s="3" customFormat="1" ht="18.75" customHeight="1">
      <c r="A54" s="148"/>
      <c r="B54" s="97" t="str">
        <f>IF(L!$A$1=1,L!B229,IF(L!$A$1=2,L!C229,L!D229))</f>
        <v>2022 Dhjetor</v>
      </c>
      <c r="C54" s="116">
        <f>SUM(D54:P54)</f>
        <v>135930.49</v>
      </c>
      <c r="D54" s="124">
        <v>65916.929999999993</v>
      </c>
      <c r="E54" s="124">
        <v>12115.07</v>
      </c>
      <c r="F54" s="124">
        <v>2873</v>
      </c>
      <c r="G54" s="124">
        <v>1851.9</v>
      </c>
      <c r="H54" s="124">
        <v>29.6</v>
      </c>
      <c r="I54" s="124">
        <v>0</v>
      </c>
      <c r="J54" s="124">
        <v>5729.5</v>
      </c>
      <c r="K54" s="124">
        <v>3405</v>
      </c>
      <c r="L54" s="124">
        <v>44009.49</v>
      </c>
      <c r="M54" s="124"/>
      <c r="N54" s="124"/>
      <c r="O54" s="124"/>
      <c r="P54" s="127"/>
    </row>
    <row r="55" spans="1:16" s="3" customFormat="1" ht="18.75" customHeight="1">
      <c r="A55" s="149"/>
      <c r="B55" s="129" t="str">
        <f>IF(L!$A$1=1,L!B230,IF(L!$A$1=2,L!C230,L!D230))</f>
        <v>Gjithsej 2022</v>
      </c>
      <c r="C55" s="130">
        <f>SUM(C43:C54)</f>
        <v>1529633.6900000002</v>
      </c>
      <c r="D55" s="130">
        <f t="shared" ref="D55:P55" si="7">SUM(D43:D54)</f>
        <v>497723.01999999996</v>
      </c>
      <c r="E55" s="130">
        <f t="shared" si="7"/>
        <v>105111.07</v>
      </c>
      <c r="F55" s="130">
        <f t="shared" si="7"/>
        <v>62634.66</v>
      </c>
      <c r="G55" s="130">
        <f t="shared" si="7"/>
        <v>2731.06</v>
      </c>
      <c r="H55" s="130">
        <f t="shared" si="7"/>
        <v>46504</v>
      </c>
      <c r="I55" s="130">
        <f t="shared" si="7"/>
        <v>100024.23999999999</v>
      </c>
      <c r="J55" s="130">
        <f t="shared" si="7"/>
        <v>52189.5</v>
      </c>
      <c r="K55" s="130">
        <f t="shared" si="7"/>
        <v>32730.5</v>
      </c>
      <c r="L55" s="130">
        <f t="shared" si="7"/>
        <v>351630.33999999997</v>
      </c>
      <c r="M55" s="130">
        <f t="shared" si="7"/>
        <v>20795.21</v>
      </c>
      <c r="N55" s="130">
        <f t="shared" si="7"/>
        <v>74.099999999999994</v>
      </c>
      <c r="O55" s="130">
        <f t="shared" si="7"/>
        <v>34368.990000000005</v>
      </c>
      <c r="P55" s="130">
        <f t="shared" si="7"/>
        <v>223117</v>
      </c>
    </row>
    <row r="56" spans="1:16" s="3" customFormat="1" ht="18.75" customHeight="1">
      <c r="A56" s="147">
        <v>2023</v>
      </c>
      <c r="B56" s="97" t="str">
        <f>IF(L!$A$1=1,L!B231,IF(L!$A$1=2,L!C231,L!D231))</f>
        <v>2023 Janar</v>
      </c>
      <c r="C56" s="116">
        <f>SUM(D56:P56)</f>
        <v>124067.07</v>
      </c>
      <c r="D56" s="124">
        <v>55232.1</v>
      </c>
      <c r="E56" s="125">
        <v>9060</v>
      </c>
      <c r="F56" s="125">
        <v>4096</v>
      </c>
      <c r="G56" s="125">
        <v>0</v>
      </c>
      <c r="H56" s="125">
        <v>0</v>
      </c>
      <c r="I56" s="125">
        <v>0</v>
      </c>
      <c r="J56" s="125">
        <v>4409</v>
      </c>
      <c r="K56" s="125">
        <v>3405</v>
      </c>
      <c r="L56" s="125">
        <v>26701.64</v>
      </c>
      <c r="M56" s="124">
        <v>0</v>
      </c>
      <c r="N56" s="125">
        <v>0</v>
      </c>
      <c r="O56" s="125">
        <v>2483.33</v>
      </c>
      <c r="P56" s="126">
        <v>18680</v>
      </c>
    </row>
    <row r="57" spans="1:16" s="3" customFormat="1" ht="18.75" customHeight="1">
      <c r="A57" s="148"/>
      <c r="B57" s="97" t="str">
        <f>IF(L!$A$1=1,L!B232,IF(L!$A$1=2,L!C232,L!D232))</f>
        <v>2023 Shkurt</v>
      </c>
      <c r="C57" s="116">
        <f t="shared" ref="C57:C63" si="8">SUM(D57:P57)</f>
        <v>119454.47</v>
      </c>
      <c r="D57" s="124">
        <v>41439.57</v>
      </c>
      <c r="E57" s="125">
        <v>7325</v>
      </c>
      <c r="F57" s="125">
        <v>7741</v>
      </c>
      <c r="G57" s="125">
        <v>178</v>
      </c>
      <c r="H57" s="125">
        <v>0</v>
      </c>
      <c r="I57" s="125">
        <v>0</v>
      </c>
      <c r="J57" s="125">
        <v>3491</v>
      </c>
      <c r="K57" s="125">
        <v>3315</v>
      </c>
      <c r="L57" s="125">
        <v>34893.9</v>
      </c>
      <c r="M57" s="124">
        <v>0</v>
      </c>
      <c r="N57" s="124">
        <v>0</v>
      </c>
      <c r="O57" s="124">
        <v>1761</v>
      </c>
      <c r="P57" s="127">
        <v>19310</v>
      </c>
    </row>
    <row r="58" spans="1:16" s="3" customFormat="1" ht="18.75" customHeight="1">
      <c r="A58" s="148"/>
      <c r="B58" s="97" t="str">
        <f>IF(L!$A$1=1,L!B233,IF(L!$A$1=2,L!C233,L!D233))</f>
        <v xml:space="preserve">2023 Mars </v>
      </c>
      <c r="C58" s="116">
        <f t="shared" si="8"/>
        <v>185666.4</v>
      </c>
      <c r="D58" s="124">
        <v>106186.79</v>
      </c>
      <c r="E58" s="124">
        <v>8630</v>
      </c>
      <c r="F58" s="127">
        <v>3719</v>
      </c>
      <c r="G58" s="124">
        <v>0</v>
      </c>
      <c r="H58" s="124">
        <v>0</v>
      </c>
      <c r="I58" s="124">
        <v>0</v>
      </c>
      <c r="J58" s="124">
        <v>4405</v>
      </c>
      <c r="K58" s="124">
        <v>3270</v>
      </c>
      <c r="L58" s="124">
        <v>31460.61</v>
      </c>
      <c r="M58" s="124">
        <v>0</v>
      </c>
      <c r="N58" s="124">
        <v>0</v>
      </c>
      <c r="O58" s="124">
        <v>3300</v>
      </c>
      <c r="P58" s="127">
        <v>24695</v>
      </c>
    </row>
    <row r="59" spans="1:16" s="3" customFormat="1" ht="18.75" customHeight="1">
      <c r="A59" s="148"/>
      <c r="B59" s="97" t="str">
        <f>IF(L!$A$1=1,L!B234,IF(L!$A$1=2,L!C234,L!D234))</f>
        <v>2023 Prill</v>
      </c>
      <c r="C59" s="116">
        <f t="shared" si="8"/>
        <v>301062.75</v>
      </c>
      <c r="D59" s="124">
        <v>216019.27</v>
      </c>
      <c r="E59" s="124">
        <v>6755</v>
      </c>
      <c r="F59" s="124">
        <v>6439</v>
      </c>
      <c r="G59" s="124">
        <v>536.64</v>
      </c>
      <c r="H59" s="124"/>
      <c r="I59" s="124">
        <v>7728</v>
      </c>
      <c r="J59" s="124">
        <v>3461.3</v>
      </c>
      <c r="K59" s="124">
        <v>3390</v>
      </c>
      <c r="L59" s="124">
        <v>36278.54</v>
      </c>
      <c r="M59" s="124">
        <v>0</v>
      </c>
      <c r="N59" s="124">
        <v>0</v>
      </c>
      <c r="O59" s="124">
        <v>1570</v>
      </c>
      <c r="P59" s="127">
        <v>18885</v>
      </c>
    </row>
    <row r="60" spans="1:16" s="3" customFormat="1" ht="18.75" customHeight="1">
      <c r="A60" s="148"/>
      <c r="B60" s="97" t="str">
        <f>IF(L!$A$1=1,L!B235,IF(L!$A$1=2,L!C235,L!D235))</f>
        <v>2023 Maj</v>
      </c>
      <c r="C60" s="116">
        <f t="shared" si="8"/>
        <v>296351.62</v>
      </c>
      <c r="D60" s="124">
        <v>219517.3</v>
      </c>
      <c r="E60" s="124">
        <v>7734</v>
      </c>
      <c r="F60" s="124">
        <v>5794.5</v>
      </c>
      <c r="G60" s="124">
        <v>457.1</v>
      </c>
      <c r="H60" s="124">
        <v>559</v>
      </c>
      <c r="I60" s="124">
        <v>6715</v>
      </c>
      <c r="J60" s="124"/>
      <c r="K60" s="124"/>
      <c r="L60" s="124">
        <v>32398.720000000001</v>
      </c>
      <c r="N60" s="124">
        <v>30</v>
      </c>
      <c r="O60" s="124">
        <v>1101</v>
      </c>
      <c r="P60" s="127">
        <v>22045</v>
      </c>
    </row>
    <row r="61" spans="1:16" s="3" customFormat="1" ht="18.75" customHeight="1">
      <c r="A61" s="148"/>
      <c r="B61" s="97" t="str">
        <f>IF(L!$A$1=1,L!B236,IF(L!$A$1=2,L!C236,L!D236))</f>
        <v>2023 Qershor</v>
      </c>
      <c r="C61" s="116">
        <f t="shared" si="8"/>
        <v>139404.95000000001</v>
      </c>
      <c r="D61" s="124">
        <v>33131.019999999997</v>
      </c>
      <c r="E61" s="124">
        <v>8805</v>
      </c>
      <c r="F61" s="124">
        <v>6698</v>
      </c>
      <c r="G61" s="124">
        <v>111.9</v>
      </c>
      <c r="H61" s="124">
        <v>252.25</v>
      </c>
      <c r="I61" s="124">
        <v>15623.9</v>
      </c>
      <c r="J61" s="124">
        <v>3194.5</v>
      </c>
      <c r="K61" s="124">
        <v>3330</v>
      </c>
      <c r="L61" s="124">
        <v>46028.38</v>
      </c>
      <c r="M61" s="124"/>
      <c r="N61" s="124">
        <v>30</v>
      </c>
      <c r="O61" s="124">
        <v>1120</v>
      </c>
      <c r="P61" s="127">
        <v>21080</v>
      </c>
    </row>
    <row r="62" spans="1:16" s="3" customFormat="1" ht="18.75" customHeight="1">
      <c r="A62" s="148"/>
      <c r="B62" s="97" t="str">
        <f>IF(L!$A$1=1,L!B237,IF(L!$A$1=2,L!C237,L!D237))</f>
        <v>2023 Korrik</v>
      </c>
      <c r="C62" s="116">
        <f t="shared" si="8"/>
        <v>128533.52</v>
      </c>
      <c r="D62" s="124">
        <v>46566.75</v>
      </c>
      <c r="E62" s="124">
        <v>10465</v>
      </c>
      <c r="F62" s="124">
        <v>5933</v>
      </c>
      <c r="G62" s="124">
        <v>415.51</v>
      </c>
      <c r="H62" s="124">
        <v>1095.1199999999999</v>
      </c>
      <c r="I62" s="124">
        <v>1478.2</v>
      </c>
      <c r="J62" s="124">
        <v>2952.5</v>
      </c>
      <c r="K62" s="124">
        <v>1320</v>
      </c>
      <c r="L62" s="124">
        <v>33487.440000000002</v>
      </c>
      <c r="M62" s="124"/>
      <c r="N62" s="124">
        <v>30</v>
      </c>
      <c r="O62" s="124">
        <v>2150</v>
      </c>
      <c r="P62" s="127">
        <v>22640</v>
      </c>
    </row>
    <row r="63" spans="1:16" s="3" customFormat="1" ht="18.75" customHeight="1">
      <c r="A63" s="148"/>
      <c r="B63" s="97" t="str">
        <f>IF(L!$A$1=1,L!B238,IF(L!$A$1=2,L!C238,L!D238))</f>
        <v>2023 Gusht</v>
      </c>
      <c r="C63" s="116">
        <f t="shared" si="8"/>
        <v>222851.06000000003</v>
      </c>
      <c r="D63" s="124">
        <v>115641.08</v>
      </c>
      <c r="E63" s="124">
        <v>12575</v>
      </c>
      <c r="F63" s="124">
        <v>8359</v>
      </c>
      <c r="G63" s="124">
        <v>917.1</v>
      </c>
      <c r="H63" s="124">
        <v>610.80999999999995</v>
      </c>
      <c r="I63" s="124">
        <v>0</v>
      </c>
      <c r="J63" s="124">
        <v>4167.5</v>
      </c>
      <c r="K63" s="124">
        <v>0</v>
      </c>
      <c r="L63" s="124">
        <v>55754.57</v>
      </c>
      <c r="M63" s="124"/>
      <c r="N63" s="124">
        <v>30</v>
      </c>
      <c r="O63" s="124">
        <v>1121</v>
      </c>
      <c r="P63" s="127">
        <v>23675</v>
      </c>
    </row>
    <row r="64" spans="1:16" s="3" customFormat="1" ht="18.75" customHeight="1">
      <c r="A64" s="148"/>
      <c r="B64" s="97" t="str">
        <f>IF(L!$A$1=1,L!B239,IF(L!$A$1=2,L!C239,L!D239))</f>
        <v>2023 Shtator</v>
      </c>
      <c r="C64" s="116">
        <f>SUM(D64:P64)</f>
        <v>137175.72999999998</v>
      </c>
      <c r="D64" s="124">
        <v>61340.47</v>
      </c>
      <c r="E64" s="124">
        <v>9765</v>
      </c>
      <c r="F64" s="124">
        <v>8331</v>
      </c>
      <c r="G64" s="124">
        <v>367.25</v>
      </c>
      <c r="H64" s="124">
        <v>369.9</v>
      </c>
      <c r="I64" s="124">
        <v>0</v>
      </c>
      <c r="J64" s="124">
        <v>3977</v>
      </c>
      <c r="K64" s="124">
        <v>3720</v>
      </c>
      <c r="L64" s="124">
        <v>31126.37</v>
      </c>
      <c r="M64" s="124"/>
      <c r="N64" s="124">
        <v>201.08</v>
      </c>
      <c r="O64" s="124">
        <v>1366.66</v>
      </c>
      <c r="P64" s="127">
        <v>16611</v>
      </c>
    </row>
    <row r="65" spans="1:16" s="3" customFormat="1" ht="18.75" customHeight="1">
      <c r="A65" s="148"/>
      <c r="B65" s="97" t="str">
        <f>IF(L!$A$1=1,L!B240,IF(L!$A$1=2,L!C240,L!D240))</f>
        <v>2023 Tetor</v>
      </c>
      <c r="C65" s="116">
        <f t="shared" ref="C65:C67" si="9">SUM(D65:P65)</f>
        <v>123343.03</v>
      </c>
      <c r="D65" s="124">
        <v>53929.68</v>
      </c>
      <c r="E65" s="124">
        <v>9790</v>
      </c>
      <c r="F65" s="124">
        <v>5859</v>
      </c>
      <c r="G65" s="124">
        <v>0</v>
      </c>
      <c r="H65" s="124">
        <v>611.11</v>
      </c>
      <c r="I65" s="124">
        <v>8901.2000000000007</v>
      </c>
      <c r="J65" s="124">
        <v>0</v>
      </c>
      <c r="K65" s="124">
        <v>0</v>
      </c>
      <c r="L65" s="124">
        <v>44252.04</v>
      </c>
      <c r="M65" s="124"/>
      <c r="N65" s="124">
        <v>0</v>
      </c>
      <c r="O65" s="124">
        <v>0</v>
      </c>
      <c r="P65" s="127">
        <v>0</v>
      </c>
    </row>
    <row r="66" spans="1:16" s="3" customFormat="1" ht="18.75" customHeight="1">
      <c r="A66" s="148"/>
      <c r="B66" s="97" t="str">
        <f>IF(L!$A$1=1,L!B241,IF(L!$A$1=2,L!C241,L!D241))</f>
        <v xml:space="preserve">2023 Nëntor </v>
      </c>
      <c r="C66" s="116">
        <f t="shared" si="9"/>
        <v>100001.65</v>
      </c>
      <c r="D66" s="124">
        <v>39470</v>
      </c>
      <c r="E66" s="124">
        <v>9250</v>
      </c>
      <c r="F66" s="124">
        <v>4565</v>
      </c>
      <c r="G66" s="124">
        <v>603.75</v>
      </c>
      <c r="H66" s="124">
        <v>3232.32</v>
      </c>
      <c r="I66" s="124">
        <v>3522.5</v>
      </c>
      <c r="J66" s="124">
        <v>0</v>
      </c>
      <c r="K66" s="124">
        <v>4067</v>
      </c>
      <c r="L66" s="124">
        <v>35291.08</v>
      </c>
      <c r="M66" s="124"/>
      <c r="N66" s="124">
        <v>0</v>
      </c>
      <c r="O66" s="124">
        <v>0</v>
      </c>
      <c r="P66" s="127">
        <v>0</v>
      </c>
    </row>
    <row r="67" spans="1:16" s="3" customFormat="1" ht="18.75" customHeight="1">
      <c r="A67" s="148"/>
      <c r="B67" s="97" t="str">
        <f>IF(L!$A$1=1,L!B242,IF(L!$A$1=2,L!C242,L!D242))</f>
        <v>2023 Dhjetor</v>
      </c>
      <c r="C67" s="116">
        <f t="shared" si="9"/>
        <v>113553.77</v>
      </c>
      <c r="D67" s="124">
        <v>44683.33</v>
      </c>
      <c r="E67" s="124">
        <v>10490</v>
      </c>
      <c r="F67" s="124">
        <v>3385.66</v>
      </c>
      <c r="G67" s="124">
        <v>175</v>
      </c>
      <c r="H67" s="124">
        <v>1039.42</v>
      </c>
      <c r="I67" s="124"/>
      <c r="J67" s="124">
        <v>5357</v>
      </c>
      <c r="K67" s="124">
        <v>4080</v>
      </c>
      <c r="L67" s="124">
        <v>44343.360000000001</v>
      </c>
      <c r="M67" s="124"/>
      <c r="N67" s="124">
        <v>0</v>
      </c>
      <c r="O67" s="124">
        <v>0</v>
      </c>
      <c r="P67" s="127">
        <v>0</v>
      </c>
    </row>
    <row r="68" spans="1:16" s="3" customFormat="1" ht="18.75" customHeight="1">
      <c r="A68" s="149"/>
      <c r="B68" s="129" t="str">
        <f>IF(L!$A$1=1,L!B243,IF(L!$A$1=2,L!C243,L!D243))</f>
        <v>Gjithsej 2023</v>
      </c>
      <c r="C68" s="130">
        <f>SUM(C56:C67)</f>
        <v>1991466.02</v>
      </c>
      <c r="D68" s="130">
        <f t="shared" ref="D68:P68" si="10">SUM(D56:D67)</f>
        <v>1033157.36</v>
      </c>
      <c r="E68" s="130">
        <f t="shared" si="10"/>
        <v>110644</v>
      </c>
      <c r="F68" s="130">
        <f t="shared" si="10"/>
        <v>70920.160000000003</v>
      </c>
      <c r="G68" s="130">
        <f t="shared" si="10"/>
        <v>3762.25</v>
      </c>
      <c r="H68" s="130">
        <f t="shared" si="10"/>
        <v>7769.93</v>
      </c>
      <c r="I68" s="130">
        <f t="shared" si="10"/>
        <v>43968.800000000003</v>
      </c>
      <c r="J68" s="130">
        <f t="shared" si="10"/>
        <v>35414.800000000003</v>
      </c>
      <c r="K68" s="130">
        <f t="shared" si="10"/>
        <v>29897</v>
      </c>
      <c r="L68" s="130">
        <f t="shared" si="10"/>
        <v>452016.64999999997</v>
      </c>
      <c r="M68" s="130">
        <f t="shared" si="10"/>
        <v>0</v>
      </c>
      <c r="N68" s="130">
        <f t="shared" si="10"/>
        <v>321.08000000000004</v>
      </c>
      <c r="O68" s="130">
        <f t="shared" si="10"/>
        <v>15972.99</v>
      </c>
      <c r="P68" s="130">
        <f t="shared" si="10"/>
        <v>187621</v>
      </c>
    </row>
    <row r="69" spans="1:16" s="3" customFormat="1" ht="18.75" customHeight="1">
      <c r="A69" s="147">
        <v>2024</v>
      </c>
      <c r="B69" s="97" t="str">
        <f>IF(L!$A$1=1,L!B244,IF(L!$A$1=2,L!C244,L!D244))</f>
        <v>2024 Janar</v>
      </c>
      <c r="C69" s="116">
        <f>SUM(D69:P69)</f>
        <v>127634.88999999998</v>
      </c>
      <c r="D69" s="124">
        <v>57988.27</v>
      </c>
      <c r="E69" s="125">
        <v>9480</v>
      </c>
      <c r="F69" s="125">
        <v>7136</v>
      </c>
      <c r="G69" s="125">
        <v>0</v>
      </c>
      <c r="H69" s="125">
        <v>94.62</v>
      </c>
      <c r="I69" s="125">
        <v>0</v>
      </c>
      <c r="J69" s="125">
        <v>4792</v>
      </c>
      <c r="K69" s="125">
        <v>3945</v>
      </c>
      <c r="L69" s="125">
        <v>25522</v>
      </c>
      <c r="M69" s="124">
        <v>0</v>
      </c>
      <c r="N69" s="125">
        <v>0</v>
      </c>
      <c r="O69" s="125">
        <v>2382</v>
      </c>
      <c r="P69" s="126">
        <v>16295</v>
      </c>
    </row>
    <row r="70" spans="1:16" s="3" customFormat="1" ht="18.75" customHeight="1">
      <c r="A70" s="148"/>
      <c r="B70" s="97" t="str">
        <f>IF(L!$A$1=1,L!B245,IF(L!$A$1=2,L!C245,L!D245))</f>
        <v>2024 Shkurt</v>
      </c>
      <c r="C70" s="116">
        <f t="shared" ref="C70:C76" si="11">SUM(D70:P70)</f>
        <v>103620.68000000001</v>
      </c>
      <c r="D70" s="124">
        <v>35143.730000000003</v>
      </c>
      <c r="E70" s="125">
        <v>8475</v>
      </c>
      <c r="F70" s="125">
        <v>7506</v>
      </c>
      <c r="G70" s="125">
        <v>0</v>
      </c>
      <c r="H70" s="125">
        <v>0</v>
      </c>
      <c r="I70" s="125">
        <v>0</v>
      </c>
      <c r="J70" s="125">
        <v>3668</v>
      </c>
      <c r="K70" s="125">
        <v>3900</v>
      </c>
      <c r="L70" s="125">
        <v>25867.69</v>
      </c>
      <c r="M70" s="124">
        <v>0</v>
      </c>
      <c r="N70" s="124">
        <v>21.6</v>
      </c>
      <c r="O70" s="124">
        <v>4098.66</v>
      </c>
      <c r="P70" s="127">
        <v>14940</v>
      </c>
    </row>
    <row r="71" spans="1:16" s="3" customFormat="1" ht="18.75" customHeight="1">
      <c r="A71" s="148"/>
      <c r="B71" s="97" t="str">
        <f>IF(L!$A$1=1,L!B246,IF(L!$A$1=2,L!C246,L!D246))</f>
        <v xml:space="preserve">2024 Mars </v>
      </c>
      <c r="C71" s="116">
        <f t="shared" si="11"/>
        <v>199864.02</v>
      </c>
      <c r="D71" s="124">
        <v>132407.57</v>
      </c>
      <c r="E71" s="124">
        <v>8595</v>
      </c>
      <c r="F71" s="127">
        <v>5851</v>
      </c>
      <c r="G71" s="124">
        <v>291.56</v>
      </c>
      <c r="H71" s="124">
        <v>0</v>
      </c>
      <c r="I71" s="124">
        <v>0</v>
      </c>
      <c r="J71" s="124">
        <v>5291.56</v>
      </c>
      <c r="K71" s="124">
        <v>3885</v>
      </c>
      <c r="L71" s="124">
        <v>28282.6</v>
      </c>
      <c r="M71" s="124">
        <v>0</v>
      </c>
      <c r="N71" s="124">
        <v>5.4</v>
      </c>
      <c r="O71" s="124">
        <v>944.33</v>
      </c>
      <c r="P71" s="127">
        <v>14310</v>
      </c>
    </row>
    <row r="72" spans="1:16" s="3" customFormat="1" ht="18.75" customHeight="1">
      <c r="A72" s="148"/>
      <c r="B72" s="97" t="str">
        <f>IF(L!$A$1=1,L!B247,IF(L!$A$1=2,L!C247,L!D247))</f>
        <v>2024 Prill</v>
      </c>
      <c r="C72" s="116">
        <f t="shared" si="11"/>
        <v>302568.51</v>
      </c>
      <c r="D72" s="124">
        <v>193106.01</v>
      </c>
      <c r="E72" s="124">
        <v>9255</v>
      </c>
      <c r="F72" s="124">
        <v>5917</v>
      </c>
      <c r="G72" s="124">
        <v>838.62</v>
      </c>
      <c r="H72" s="124">
        <v>111.75</v>
      </c>
      <c r="I72" s="124"/>
      <c r="J72" s="124">
        <v>6764</v>
      </c>
      <c r="K72" s="124">
        <v>3870</v>
      </c>
      <c r="L72" s="124">
        <v>48156.800000000003</v>
      </c>
      <c r="M72" s="124">
        <v>0</v>
      </c>
      <c r="N72" s="124">
        <v>0</v>
      </c>
      <c r="O72" s="124">
        <v>1529.33</v>
      </c>
      <c r="P72" s="127">
        <v>33020</v>
      </c>
    </row>
    <row r="73" spans="1:16" s="3" customFormat="1" ht="18.75" customHeight="1">
      <c r="A73" s="148"/>
      <c r="B73" s="97" t="str">
        <f>IF(L!$A$1=1,L!B248,IF(L!$A$1=2,L!C248,L!D248))</f>
        <v>2024 Maj</v>
      </c>
      <c r="C73" s="116">
        <f t="shared" si="11"/>
        <v>174023.7</v>
      </c>
      <c r="D73" s="124">
        <v>82303.149999999994</v>
      </c>
      <c r="E73" s="124">
        <v>8955</v>
      </c>
      <c r="F73" s="124">
        <v>5660</v>
      </c>
      <c r="G73" s="124">
        <v>349</v>
      </c>
      <c r="H73" s="124">
        <v>1984.35</v>
      </c>
      <c r="I73" s="124">
        <v>0</v>
      </c>
      <c r="J73" s="124">
        <v>5591.5</v>
      </c>
      <c r="K73" s="124">
        <v>3840</v>
      </c>
      <c r="L73" s="124">
        <v>32588.7</v>
      </c>
      <c r="M73" s="124">
        <v>0</v>
      </c>
      <c r="N73" s="124">
        <v>0</v>
      </c>
      <c r="O73" s="124">
        <v>2731</v>
      </c>
      <c r="P73" s="127">
        <v>30021</v>
      </c>
    </row>
    <row r="74" spans="1:16" s="3" customFormat="1" ht="18.75" customHeight="1">
      <c r="A74" s="148"/>
      <c r="B74" s="97" t="str">
        <f>IF(L!$A$1=1,L!B249,IF(L!$A$1=2,L!C249,L!D249))</f>
        <v>2024 Qershor</v>
      </c>
      <c r="C74" s="116">
        <f t="shared" si="11"/>
        <v>131772.68</v>
      </c>
      <c r="D74" s="124">
        <v>41164.639999999999</v>
      </c>
      <c r="E74" s="124">
        <v>8585</v>
      </c>
      <c r="F74" s="124">
        <v>5000</v>
      </c>
      <c r="G74" s="124">
        <v>104.75</v>
      </c>
      <c r="H74" s="124">
        <v>1428.21</v>
      </c>
      <c r="I74" s="124">
        <v>11518.35</v>
      </c>
      <c r="J74" s="124">
        <v>3622</v>
      </c>
      <c r="K74" s="124">
        <v>3511</v>
      </c>
      <c r="L74" s="124">
        <v>31468.07</v>
      </c>
      <c r="M74" s="124">
        <v>0</v>
      </c>
      <c r="N74" s="124">
        <v>0</v>
      </c>
      <c r="O74" s="124">
        <v>3929.66</v>
      </c>
      <c r="P74" s="127">
        <v>21441</v>
      </c>
    </row>
    <row r="75" spans="1:16" s="3" customFormat="1" ht="18.75" customHeight="1">
      <c r="A75" s="148"/>
      <c r="B75" s="97" t="str">
        <f>IF(L!$A$1=1,L!B250,IF(L!$A$1=2,L!C250,L!D250))</f>
        <v>2024 Korrik</v>
      </c>
      <c r="C75" s="116">
        <f t="shared" si="11"/>
        <v>172655.11000000002</v>
      </c>
      <c r="D75" s="124">
        <v>55291.88</v>
      </c>
      <c r="E75" s="124">
        <v>12395</v>
      </c>
      <c r="F75" s="124">
        <v>5710</v>
      </c>
      <c r="G75" s="124">
        <v>530</v>
      </c>
      <c r="H75" s="124">
        <v>399.85</v>
      </c>
      <c r="I75" s="124">
        <v>7745.7</v>
      </c>
      <c r="J75" s="124">
        <v>5370</v>
      </c>
      <c r="K75" s="124">
        <v>2070</v>
      </c>
      <c r="L75" s="124">
        <v>43455.18</v>
      </c>
      <c r="M75" s="124">
        <v>0</v>
      </c>
      <c r="N75" s="124">
        <v>0</v>
      </c>
      <c r="O75" s="124">
        <v>2936</v>
      </c>
      <c r="P75" s="127">
        <v>36751.5</v>
      </c>
    </row>
    <row r="76" spans="1:16" s="3" customFormat="1" ht="18.75" customHeight="1">
      <c r="A76" s="148"/>
      <c r="B76" s="97" t="str">
        <f>IF(L!$A$1=1,L!B251,IF(L!$A$1=2,L!C251,L!D251))</f>
        <v>2024 Gusht</v>
      </c>
      <c r="C76" s="116">
        <f t="shared" si="11"/>
        <v>224548.97</v>
      </c>
      <c r="D76" s="124">
        <v>103793.54</v>
      </c>
      <c r="E76" s="124">
        <v>12635</v>
      </c>
      <c r="F76" s="124">
        <v>9974</v>
      </c>
      <c r="G76" s="124">
        <v>104</v>
      </c>
      <c r="H76" s="124">
        <v>1296</v>
      </c>
      <c r="I76" s="124">
        <v>2211.0500000000002</v>
      </c>
      <c r="J76" s="124">
        <v>9032.5</v>
      </c>
      <c r="K76" s="124">
        <v>0</v>
      </c>
      <c r="L76" s="124">
        <v>45677.88</v>
      </c>
      <c r="M76" s="124">
        <v>0</v>
      </c>
      <c r="N76" s="124">
        <v>0</v>
      </c>
      <c r="O76" s="124">
        <v>1600</v>
      </c>
      <c r="P76" s="127">
        <v>38225</v>
      </c>
    </row>
    <row r="77" spans="1:16" s="3" customFormat="1" ht="18.75" customHeight="1">
      <c r="A77" s="148"/>
      <c r="B77" s="97" t="str">
        <f>IF(L!$A$1=1,L!B252,IF(L!$A$1=2,L!C252,L!D252))</f>
        <v>2024 Shtator</v>
      </c>
      <c r="C77" s="116">
        <f>SUM(D77:P77)</f>
        <v>166950.38999999998</v>
      </c>
      <c r="D77" s="124">
        <v>80853.97</v>
      </c>
      <c r="E77" s="124">
        <v>10355</v>
      </c>
      <c r="F77" s="124">
        <v>6315</v>
      </c>
      <c r="G77" s="124">
        <v>910.45</v>
      </c>
      <c r="H77" s="124">
        <v>192</v>
      </c>
      <c r="I77" s="124">
        <v>174.4</v>
      </c>
      <c r="J77" s="124">
        <v>6664.5</v>
      </c>
      <c r="K77" s="124">
        <v>4050</v>
      </c>
      <c r="L77" s="124">
        <v>20604.59</v>
      </c>
      <c r="M77" s="124">
        <v>0</v>
      </c>
      <c r="N77" s="124">
        <v>10.8</v>
      </c>
      <c r="O77" s="124">
        <v>2094.6799999999998</v>
      </c>
      <c r="P77" s="127">
        <v>34725</v>
      </c>
    </row>
    <row r="78" spans="1:16" s="3" customFormat="1" ht="18.75" customHeight="1">
      <c r="A78" s="148"/>
      <c r="B78" s="97" t="str">
        <f>IF(L!$A$1=1,L!B253,IF(L!$A$1=2,L!C253,L!D253))</f>
        <v>2024 Tetor</v>
      </c>
      <c r="C78" s="116">
        <f t="shared" ref="C78:C79" si="12">SUM(D78:P78)</f>
        <v>248494.43000000002</v>
      </c>
      <c r="D78" s="124">
        <v>76034.649999999994</v>
      </c>
      <c r="E78" s="124">
        <v>10835</v>
      </c>
      <c r="F78" s="124">
        <v>5950</v>
      </c>
      <c r="G78" s="124">
        <v>198.8</v>
      </c>
      <c r="H78" s="124">
        <v>166.65</v>
      </c>
      <c r="I78" s="124">
        <v>69109.350000000006</v>
      </c>
      <c r="J78" s="124">
        <v>6028</v>
      </c>
      <c r="K78" s="124">
        <v>4185</v>
      </c>
      <c r="L78" s="124">
        <v>33484.449999999997</v>
      </c>
      <c r="M78" s="124">
        <v>0</v>
      </c>
      <c r="N78" s="124">
        <v>97.2</v>
      </c>
      <c r="O78" s="124">
        <v>6855.33</v>
      </c>
      <c r="P78" s="127">
        <v>35550</v>
      </c>
    </row>
    <row r="79" spans="1:16" s="3" customFormat="1" ht="18.75" customHeight="1">
      <c r="A79" s="148"/>
      <c r="B79" s="97" t="str">
        <f>IF(L!$A$1=1,L!B254,IF(L!$A$1=2,L!C254,L!D254))</f>
        <v xml:space="preserve">2024 Nëntor </v>
      </c>
      <c r="C79" s="116">
        <f t="shared" si="12"/>
        <v>137683.93</v>
      </c>
      <c r="D79" s="124">
        <v>35041.629999999997</v>
      </c>
      <c r="E79" s="124">
        <v>9740</v>
      </c>
      <c r="F79" s="124">
        <v>2102</v>
      </c>
      <c r="G79" s="124">
        <v>20</v>
      </c>
      <c r="H79" s="124">
        <v>94.62</v>
      </c>
      <c r="I79" s="124">
        <v>16985.98</v>
      </c>
      <c r="J79" s="124">
        <v>5032</v>
      </c>
      <c r="K79" s="124">
        <v>4155</v>
      </c>
      <c r="L79" s="124">
        <v>36814.639999999999</v>
      </c>
      <c r="M79" s="124"/>
      <c r="N79" s="124">
        <v>86.4</v>
      </c>
      <c r="O79" s="124">
        <v>3126.66</v>
      </c>
      <c r="P79" s="127">
        <v>24485</v>
      </c>
    </row>
    <row r="80" spans="1:16" s="3" customFormat="1" ht="18.75" customHeight="1">
      <c r="A80" s="148"/>
      <c r="B80" s="97" t="str">
        <f>IF(L!$A$1=1,L!B255,IF(L!$A$1=2,L!C255,L!D255))</f>
        <v>2024 Dhjetor</v>
      </c>
      <c r="C80" s="116">
        <f>SUM(D80:P80)</f>
        <v>220474.41999999998</v>
      </c>
      <c r="D80" s="124">
        <v>100400.41</v>
      </c>
      <c r="E80" s="124">
        <v>12070</v>
      </c>
      <c r="F80" s="124">
        <v>7352</v>
      </c>
      <c r="G80" s="124">
        <v>121</v>
      </c>
      <c r="H80" s="124">
        <v>2602.9299999999998</v>
      </c>
      <c r="I80" s="124">
        <v>2080</v>
      </c>
      <c r="J80" s="124">
        <v>8717</v>
      </c>
      <c r="K80" s="124">
        <v>4155</v>
      </c>
      <c r="L80" s="124">
        <v>51977.4</v>
      </c>
      <c r="M80" s="124"/>
      <c r="N80" s="124"/>
      <c r="O80" s="124">
        <v>4403.68</v>
      </c>
      <c r="P80" s="127">
        <v>26595</v>
      </c>
    </row>
    <row r="81" spans="1:16" s="3" customFormat="1" ht="18.75" customHeight="1">
      <c r="A81" s="149"/>
      <c r="B81" s="129" t="str">
        <f>IF(L!$A$1=1,L!B256,IF(L!$A$1=2,L!C256,L!D256))</f>
        <v>Gjithsej 2024</v>
      </c>
      <c r="C81" s="130">
        <f>SUM(C69:C80)</f>
        <v>2210291.73</v>
      </c>
      <c r="D81" s="130">
        <f t="shared" ref="D81:P81" si="13">SUM(D69:D80)</f>
        <v>993529.45000000007</v>
      </c>
      <c r="E81" s="130">
        <f t="shared" si="13"/>
        <v>121375</v>
      </c>
      <c r="F81" s="130">
        <f t="shared" si="13"/>
        <v>74473</v>
      </c>
      <c r="G81" s="130">
        <f t="shared" si="13"/>
        <v>3468.1800000000003</v>
      </c>
      <c r="H81" s="130">
        <f t="shared" si="13"/>
        <v>8370.98</v>
      </c>
      <c r="I81" s="130">
        <f t="shared" si="13"/>
        <v>109824.83</v>
      </c>
      <c r="J81" s="130">
        <f t="shared" si="13"/>
        <v>70573.06</v>
      </c>
      <c r="K81" s="130">
        <f t="shared" si="13"/>
        <v>41566</v>
      </c>
      <c r="L81" s="130">
        <f t="shared" si="13"/>
        <v>423900.00000000006</v>
      </c>
      <c r="M81" s="130">
        <f t="shared" si="13"/>
        <v>0</v>
      </c>
      <c r="N81" s="130">
        <f t="shared" si="13"/>
        <v>221.4</v>
      </c>
      <c r="O81" s="130">
        <f t="shared" si="13"/>
        <v>36631.33</v>
      </c>
      <c r="P81" s="130">
        <f t="shared" si="13"/>
        <v>326358.5</v>
      </c>
    </row>
    <row r="82" spans="1:16" s="3" customFormat="1" ht="18.75" customHeight="1">
      <c r="A82" s="147">
        <v>2025</v>
      </c>
      <c r="B82" s="97" t="str">
        <f>L!B257</f>
        <v>2025 Janar</v>
      </c>
      <c r="C82" s="116">
        <f>SUM(D82:P82)</f>
        <v>96787.87</v>
      </c>
      <c r="D82" s="124">
        <v>36774.92</v>
      </c>
      <c r="E82" s="125">
        <v>10354</v>
      </c>
      <c r="F82" s="125">
        <v>6753</v>
      </c>
      <c r="G82" s="125">
        <v>24</v>
      </c>
      <c r="H82" s="125">
        <v>614.58000000000004</v>
      </c>
      <c r="I82" s="125">
        <v>1040</v>
      </c>
      <c r="J82" s="125">
        <v>9821.5</v>
      </c>
      <c r="K82" s="125">
        <v>6465</v>
      </c>
      <c r="L82" s="125">
        <v>24940.87</v>
      </c>
      <c r="M82" s="124">
        <v>0</v>
      </c>
      <c r="N82" s="125">
        <v>0</v>
      </c>
      <c r="O82" s="125">
        <v>0</v>
      </c>
      <c r="P82" s="126">
        <v>0</v>
      </c>
    </row>
    <row r="83" spans="1:16" s="3" customFormat="1" ht="18.75" customHeight="1">
      <c r="A83" s="148"/>
      <c r="B83" s="97" t="str">
        <f>L!B258</f>
        <v>2025 Shkurt</v>
      </c>
      <c r="C83" s="116">
        <f t="shared" ref="C83:C93" si="14">SUM(D83:P83)</f>
        <v>91229.640000000014</v>
      </c>
      <c r="D83" s="124">
        <v>46972.160000000003</v>
      </c>
      <c r="E83" s="125">
        <v>8460.16</v>
      </c>
      <c r="F83" s="125">
        <v>6055</v>
      </c>
      <c r="G83" s="125">
        <v>0</v>
      </c>
      <c r="H83" s="125">
        <v>2008.32</v>
      </c>
      <c r="I83" s="125">
        <v>1040</v>
      </c>
      <c r="J83" s="125">
        <v>7566</v>
      </c>
      <c r="K83" s="125">
        <v>6450</v>
      </c>
      <c r="L83" s="125">
        <v>12678</v>
      </c>
      <c r="M83" s="124">
        <v>0</v>
      </c>
      <c r="N83" s="124">
        <v>0</v>
      </c>
      <c r="O83" s="124">
        <v>0</v>
      </c>
      <c r="P83" s="127">
        <v>0</v>
      </c>
    </row>
    <row r="84" spans="1:16" s="3" customFormat="1" ht="18.75" customHeight="1">
      <c r="A84" s="148"/>
      <c r="B84" s="97" t="str">
        <f>L!B259</f>
        <v xml:space="preserve">2025 Mars </v>
      </c>
      <c r="C84" s="116">
        <f t="shared" si="14"/>
        <v>0</v>
      </c>
      <c r="D84" s="124"/>
      <c r="E84" s="124"/>
      <c r="F84" s="127"/>
      <c r="G84" s="124"/>
      <c r="H84" s="124"/>
      <c r="I84" s="124"/>
      <c r="J84" s="124"/>
      <c r="K84" s="124"/>
      <c r="L84" s="124"/>
      <c r="M84" s="124"/>
      <c r="N84" s="124"/>
      <c r="O84" s="124"/>
      <c r="P84" s="127"/>
    </row>
    <row r="85" spans="1:16" s="3" customFormat="1" ht="18.75" customHeight="1">
      <c r="A85" s="148"/>
      <c r="B85" s="97" t="str">
        <f>L!B260</f>
        <v>2025 Prill</v>
      </c>
      <c r="C85" s="116">
        <f t="shared" si="14"/>
        <v>0</v>
      </c>
      <c r="D85" s="124"/>
      <c r="E85" s="124"/>
      <c r="F85" s="124"/>
      <c r="G85" s="124"/>
      <c r="H85" s="124"/>
      <c r="I85" s="124"/>
      <c r="J85" s="124"/>
      <c r="K85" s="124"/>
      <c r="L85" s="124"/>
      <c r="M85" s="124"/>
      <c r="N85" s="124"/>
      <c r="O85" s="124"/>
      <c r="P85" s="127"/>
    </row>
    <row r="86" spans="1:16" s="3" customFormat="1" ht="18.75" customHeight="1">
      <c r="A86" s="148"/>
      <c r="B86" s="97" t="str">
        <f>L!B261</f>
        <v>2025 Maj</v>
      </c>
      <c r="C86" s="116">
        <f t="shared" si="14"/>
        <v>0</v>
      </c>
      <c r="D86" s="124"/>
      <c r="E86" s="124"/>
      <c r="F86" s="124"/>
      <c r="G86" s="124"/>
      <c r="H86" s="124"/>
      <c r="I86" s="124"/>
      <c r="J86" s="124"/>
      <c r="K86" s="124"/>
      <c r="L86" s="124"/>
      <c r="M86" s="124"/>
      <c r="N86" s="124"/>
      <c r="O86" s="124"/>
      <c r="P86" s="127"/>
    </row>
    <row r="87" spans="1:16" s="3" customFormat="1" ht="18.75" customHeight="1">
      <c r="A87" s="148"/>
      <c r="B87" s="97" t="str">
        <f>L!B262</f>
        <v>2025 Qershor</v>
      </c>
      <c r="C87" s="116">
        <f t="shared" si="14"/>
        <v>0</v>
      </c>
      <c r="D87" s="124"/>
      <c r="E87" s="124"/>
      <c r="F87" s="124"/>
      <c r="G87" s="124"/>
      <c r="H87" s="124"/>
      <c r="I87" s="124"/>
      <c r="J87" s="124"/>
      <c r="K87" s="124"/>
      <c r="L87" s="124"/>
      <c r="M87" s="124"/>
      <c r="N87" s="124"/>
      <c r="O87" s="124"/>
      <c r="P87" s="127"/>
    </row>
    <row r="88" spans="1:16" s="3" customFormat="1" ht="18.75" customHeight="1">
      <c r="A88" s="148"/>
      <c r="B88" s="97" t="str">
        <f>L!B263</f>
        <v>2025 Korrik</v>
      </c>
      <c r="C88" s="116">
        <f t="shared" si="14"/>
        <v>0</v>
      </c>
      <c r="D88" s="124"/>
      <c r="E88" s="124"/>
      <c r="F88" s="124"/>
      <c r="G88" s="124"/>
      <c r="H88" s="124"/>
      <c r="I88" s="124"/>
      <c r="J88" s="124"/>
      <c r="K88" s="124"/>
      <c r="L88" s="124"/>
      <c r="M88" s="124"/>
      <c r="N88" s="124"/>
      <c r="O88" s="124"/>
      <c r="P88" s="127"/>
    </row>
    <row r="89" spans="1:16" s="3" customFormat="1" ht="18.75" customHeight="1">
      <c r="A89" s="148"/>
      <c r="B89" s="97" t="str">
        <f>L!B264</f>
        <v>2025 Gusht</v>
      </c>
      <c r="C89" s="116">
        <f t="shared" si="14"/>
        <v>0</v>
      </c>
      <c r="D89" s="124"/>
      <c r="E89" s="124"/>
      <c r="F89" s="124"/>
      <c r="G89" s="124"/>
      <c r="H89" s="124"/>
      <c r="I89" s="124"/>
      <c r="J89" s="124"/>
      <c r="K89" s="124"/>
      <c r="L89" s="124"/>
      <c r="M89" s="124"/>
      <c r="N89" s="124"/>
      <c r="O89" s="124"/>
      <c r="P89" s="127"/>
    </row>
    <row r="90" spans="1:16" s="3" customFormat="1" ht="18.75" customHeight="1">
      <c r="A90" s="148"/>
      <c r="B90" s="97" t="str">
        <f>L!B265</f>
        <v>2025 Shtator</v>
      </c>
      <c r="C90" s="116">
        <f t="shared" si="14"/>
        <v>0</v>
      </c>
      <c r="D90" s="124"/>
      <c r="E90" s="124"/>
      <c r="F90" s="124"/>
      <c r="G90" s="124"/>
      <c r="H90" s="124"/>
      <c r="I90" s="124"/>
      <c r="J90" s="124"/>
      <c r="K90" s="124"/>
      <c r="L90" s="124"/>
      <c r="M90" s="124"/>
      <c r="N90" s="124"/>
      <c r="O90" s="124"/>
      <c r="P90" s="127"/>
    </row>
    <row r="91" spans="1:16" s="3" customFormat="1" ht="18.75" customHeight="1">
      <c r="A91" s="148"/>
      <c r="B91" s="97" t="str">
        <f>L!B266</f>
        <v>2025 Tetor</v>
      </c>
      <c r="C91" s="116">
        <f t="shared" si="14"/>
        <v>0</v>
      </c>
      <c r="D91" s="124"/>
      <c r="E91" s="124"/>
      <c r="F91" s="124"/>
      <c r="G91" s="124"/>
      <c r="H91" s="124"/>
      <c r="I91" s="124"/>
      <c r="J91" s="124"/>
      <c r="K91" s="124"/>
      <c r="L91" s="124"/>
      <c r="M91" s="124"/>
      <c r="N91" s="124"/>
      <c r="O91" s="124"/>
      <c r="P91" s="127"/>
    </row>
    <row r="92" spans="1:16" s="3" customFormat="1" ht="18.75" customHeight="1">
      <c r="A92" s="148"/>
      <c r="B92" s="97" t="str">
        <f>L!B267</f>
        <v xml:space="preserve">2025 Nëntor </v>
      </c>
      <c r="C92" s="116">
        <f t="shared" si="14"/>
        <v>0</v>
      </c>
      <c r="D92" s="124"/>
      <c r="E92" s="124"/>
      <c r="F92" s="124"/>
      <c r="G92" s="124"/>
      <c r="H92" s="124"/>
      <c r="I92" s="124"/>
      <c r="J92" s="124"/>
      <c r="K92" s="124"/>
      <c r="L92" s="124"/>
      <c r="M92" s="124"/>
      <c r="N92" s="124"/>
      <c r="O92" s="124"/>
      <c r="P92" s="127"/>
    </row>
    <row r="93" spans="1:16" s="3" customFormat="1" ht="18.75" customHeight="1">
      <c r="A93" s="148"/>
      <c r="B93" s="97" t="str">
        <f>L!B268</f>
        <v>2025 Dhjetor</v>
      </c>
      <c r="C93" s="116">
        <f t="shared" si="14"/>
        <v>0</v>
      </c>
      <c r="D93" s="124"/>
      <c r="E93" s="124"/>
      <c r="F93" s="124"/>
      <c r="G93" s="124"/>
      <c r="H93" s="124"/>
      <c r="I93" s="124"/>
      <c r="J93" s="124"/>
      <c r="K93" s="124"/>
      <c r="L93" s="124"/>
      <c r="M93" s="124"/>
      <c r="N93" s="124"/>
      <c r="O93" s="124"/>
      <c r="P93" s="127"/>
    </row>
    <row r="94" spans="1:16" s="3" customFormat="1" ht="18.75" customHeight="1">
      <c r="A94" s="149"/>
      <c r="B94" s="129" t="str">
        <f>L!B269</f>
        <v>Gjithsej 2025</v>
      </c>
      <c r="C94" s="130">
        <f>SUM(C82:C93)</f>
        <v>188017.51</v>
      </c>
      <c r="D94" s="130">
        <f t="shared" ref="D94:P94" si="15">SUM(D82:D93)</f>
        <v>83747.08</v>
      </c>
      <c r="E94" s="130">
        <f t="shared" si="15"/>
        <v>18814.16</v>
      </c>
      <c r="F94" s="130">
        <f t="shared" si="15"/>
        <v>12808</v>
      </c>
      <c r="G94" s="130">
        <f t="shared" si="15"/>
        <v>24</v>
      </c>
      <c r="H94" s="130">
        <f t="shared" si="15"/>
        <v>2622.9</v>
      </c>
      <c r="I94" s="130">
        <f t="shared" si="15"/>
        <v>2080</v>
      </c>
      <c r="J94" s="130">
        <f t="shared" si="15"/>
        <v>17387.5</v>
      </c>
      <c r="K94" s="130">
        <f t="shared" si="15"/>
        <v>12915</v>
      </c>
      <c r="L94" s="130">
        <f t="shared" si="15"/>
        <v>37618.869999999995</v>
      </c>
      <c r="M94" s="130">
        <f t="shared" si="15"/>
        <v>0</v>
      </c>
      <c r="N94" s="130">
        <f t="shared" si="15"/>
        <v>0</v>
      </c>
      <c r="O94" s="130">
        <f t="shared" si="15"/>
        <v>0</v>
      </c>
      <c r="P94" s="130">
        <f t="shared" si="15"/>
        <v>0</v>
      </c>
    </row>
  </sheetData>
  <mergeCells count="8">
    <mergeCell ref="A82:A94"/>
    <mergeCell ref="A69:A81"/>
    <mergeCell ref="Q33:CX33"/>
    <mergeCell ref="A56:A68"/>
    <mergeCell ref="A4:A16"/>
    <mergeCell ref="A17:A29"/>
    <mergeCell ref="A30:A42"/>
    <mergeCell ref="A43:A55"/>
  </mergeCells>
  <pageMargins left="0.25" right="0.25" top="0.75" bottom="0.75" header="0.3" footer="0.3"/>
  <pageSetup paperSize="9" scale="82" orientation="landscape" r:id="rId1"/>
  <ignoredErrors>
    <ignoredError sqref="C29 C55" formula="1"/>
    <ignoredError sqref="C49 M55" formulaRange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69"/>
  <sheetViews>
    <sheetView topLeftCell="A236" workbookViewId="0">
      <selection activeCell="F266" sqref="F266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>
      <c r="A1">
        <v>1</v>
      </c>
    </row>
    <row r="2" spans="1:39" ht="21">
      <c r="A2" t="s">
        <v>563</v>
      </c>
      <c r="G2" s="16" t="s">
        <v>169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 t="s">
        <v>846</v>
      </c>
      <c r="U2" s="22"/>
      <c r="V2" s="22"/>
      <c r="W2" s="22" t="s">
        <v>849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>
      <c r="A3" t="s">
        <v>565</v>
      </c>
      <c r="G3" s="22" t="s">
        <v>191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>
      <c r="A4" t="s">
        <v>564</v>
      </c>
      <c r="G4" s="26" t="s">
        <v>171</v>
      </c>
      <c r="H4" s="26" t="s">
        <v>38</v>
      </c>
      <c r="I4" s="64" t="s">
        <v>172</v>
      </c>
      <c r="J4" s="26" t="s">
        <v>168</v>
      </c>
      <c r="K4" s="25" t="s">
        <v>1</v>
      </c>
      <c r="L4" s="25" t="s">
        <v>0</v>
      </c>
      <c r="M4" s="25" t="s">
        <v>36</v>
      </c>
      <c r="N4" s="25" t="s">
        <v>32</v>
      </c>
      <c r="O4" s="25" t="s">
        <v>20</v>
      </c>
      <c r="P4" s="25" t="s">
        <v>33</v>
      </c>
      <c r="Q4" s="25" t="s">
        <v>21</v>
      </c>
      <c r="R4" s="25" t="s">
        <v>34</v>
      </c>
      <c r="S4" s="25" t="s">
        <v>838</v>
      </c>
      <c r="T4" s="26" t="s">
        <v>0</v>
      </c>
      <c r="U4" s="25" t="s">
        <v>31</v>
      </c>
      <c r="V4" s="25" t="s">
        <v>32</v>
      </c>
      <c r="W4" s="25" t="s">
        <v>20</v>
      </c>
      <c r="X4" s="25" t="s">
        <v>34</v>
      </c>
      <c r="Y4" s="25" t="s">
        <v>37</v>
      </c>
      <c r="Z4" s="25" t="s">
        <v>2</v>
      </c>
      <c r="AA4" s="25" t="s">
        <v>3</v>
      </c>
      <c r="AB4" s="25" t="s">
        <v>178</v>
      </c>
      <c r="AC4" s="25" t="s">
        <v>35</v>
      </c>
      <c r="AD4" s="92" t="s">
        <v>827</v>
      </c>
      <c r="AE4" s="92" t="s">
        <v>828</v>
      </c>
      <c r="AF4" s="23"/>
      <c r="AG4" s="23"/>
      <c r="AH4" s="23"/>
      <c r="AI4" s="23"/>
      <c r="AJ4" s="23"/>
      <c r="AK4" s="23"/>
      <c r="AL4" s="23"/>
      <c r="AM4" s="23"/>
    </row>
    <row r="5" spans="1:39" ht="20.25" customHeight="1">
      <c r="A5" t="s">
        <v>607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>
      <c r="A6" t="s">
        <v>606</v>
      </c>
      <c r="G6" s="27" t="s">
        <v>170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>
      <c r="G7" s="24" t="s">
        <v>191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2" t="s">
        <v>846</v>
      </c>
      <c r="U7" s="24"/>
      <c r="V7" s="24"/>
      <c r="W7" s="22" t="s">
        <v>849</v>
      </c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>
      <c r="G8" s="26" t="s">
        <v>171</v>
      </c>
      <c r="H8" s="26" t="s">
        <v>38</v>
      </c>
      <c r="I8" s="64" t="s">
        <v>182</v>
      </c>
      <c r="J8" s="25" t="s">
        <v>183</v>
      </c>
      <c r="K8" s="25" t="s">
        <v>184</v>
      </c>
      <c r="L8" s="25" t="s">
        <v>9</v>
      </c>
      <c r="M8" s="25" t="s">
        <v>23</v>
      </c>
      <c r="N8" s="25" t="s">
        <v>24</v>
      </c>
      <c r="O8" s="25" t="s">
        <v>10</v>
      </c>
      <c r="P8" s="25" t="s">
        <v>11</v>
      </c>
      <c r="Q8" s="25" t="s">
        <v>12</v>
      </c>
      <c r="R8" s="26" t="s">
        <v>13</v>
      </c>
      <c r="S8" s="25" t="s">
        <v>176</v>
      </c>
      <c r="T8" s="25" t="s">
        <v>175</v>
      </c>
      <c r="U8" s="25" t="s">
        <v>14</v>
      </c>
      <c r="V8" s="25" t="s">
        <v>15</v>
      </c>
      <c r="W8" s="25" t="s">
        <v>16</v>
      </c>
      <c r="X8" s="25" t="s">
        <v>17</v>
      </c>
      <c r="Y8" s="25" t="s">
        <v>173</v>
      </c>
      <c r="Z8" s="25" t="s">
        <v>25</v>
      </c>
      <c r="AA8" s="25" t="s">
        <v>26</v>
      </c>
      <c r="AB8" s="25" t="s">
        <v>27</v>
      </c>
      <c r="AC8" s="25" t="s">
        <v>22</v>
      </c>
      <c r="AD8" s="25" t="s">
        <v>18</v>
      </c>
      <c r="AE8" s="65" t="s">
        <v>181</v>
      </c>
      <c r="AF8" s="65" t="s">
        <v>177</v>
      </c>
      <c r="AG8" s="65" t="s">
        <v>19</v>
      </c>
      <c r="AH8" s="25" t="s">
        <v>28</v>
      </c>
      <c r="AI8" s="25" t="s">
        <v>179</v>
      </c>
      <c r="AJ8" s="25" t="s">
        <v>30</v>
      </c>
      <c r="AK8" s="65" t="s">
        <v>180</v>
      </c>
      <c r="AL8" s="25" t="s">
        <v>167</v>
      </c>
      <c r="AM8" s="25" t="s">
        <v>29</v>
      </c>
    </row>
    <row r="9" spans="1:39" ht="15.75">
      <c r="B9" s="13" t="s">
        <v>563</v>
      </c>
      <c r="C9" s="13" t="s">
        <v>565</v>
      </c>
      <c r="D9" s="13" t="s">
        <v>564</v>
      </c>
      <c r="U9" s="100"/>
    </row>
    <row r="10" spans="1:39">
      <c r="B10" s="5" t="s">
        <v>39</v>
      </c>
      <c r="C10" s="8" t="s">
        <v>246</v>
      </c>
      <c r="D10" s="5" t="s">
        <v>431</v>
      </c>
      <c r="E10" s="14"/>
      <c r="U10" s="101"/>
    </row>
    <row r="11" spans="1:39" ht="21">
      <c r="B11" s="5" t="s">
        <v>40</v>
      </c>
      <c r="C11" s="5" t="s">
        <v>247</v>
      </c>
      <c r="D11" s="5" t="s">
        <v>432</v>
      </c>
      <c r="E11" s="14"/>
      <c r="G11" s="18" t="s">
        <v>230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847</v>
      </c>
      <c r="U11" s="28"/>
      <c r="V11" s="28"/>
      <c r="W11" s="22" t="s">
        <v>850</v>
      </c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>
      <c r="B12" s="5" t="s">
        <v>41</v>
      </c>
      <c r="C12" s="5" t="s">
        <v>248</v>
      </c>
      <c r="D12" s="5" t="s">
        <v>433</v>
      </c>
      <c r="E12" s="14"/>
      <c r="G12" s="28" t="s">
        <v>196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>
      <c r="B13" s="5" t="s">
        <v>42</v>
      </c>
      <c r="C13" s="5" t="s">
        <v>249</v>
      </c>
      <c r="D13" s="5" t="s">
        <v>249</v>
      </c>
      <c r="E13" s="14"/>
      <c r="G13" s="40" t="s">
        <v>197</v>
      </c>
      <c r="H13" s="40" t="s">
        <v>198</v>
      </c>
      <c r="I13" s="63" t="s">
        <v>231</v>
      </c>
      <c r="J13" s="40" t="s">
        <v>233</v>
      </c>
      <c r="K13" s="34" t="s">
        <v>234</v>
      </c>
      <c r="L13" s="34" t="s">
        <v>239</v>
      </c>
      <c r="M13" s="34" t="s">
        <v>240</v>
      </c>
      <c r="N13" s="34" t="s">
        <v>241</v>
      </c>
      <c r="O13" s="34" t="s">
        <v>242</v>
      </c>
      <c r="P13" s="34" t="s">
        <v>244</v>
      </c>
      <c r="Q13" s="34" t="s">
        <v>245</v>
      </c>
      <c r="R13" s="34" t="s">
        <v>243</v>
      </c>
      <c r="S13" s="34" t="s">
        <v>839</v>
      </c>
      <c r="T13" s="40" t="s">
        <v>239</v>
      </c>
      <c r="U13" s="34" t="s">
        <v>240</v>
      </c>
      <c r="V13" s="34" t="s">
        <v>241</v>
      </c>
      <c r="W13" s="34" t="s">
        <v>242</v>
      </c>
      <c r="X13" s="34" t="s">
        <v>243</v>
      </c>
      <c r="Y13" s="34" t="s">
        <v>232</v>
      </c>
      <c r="Z13" s="34" t="s">
        <v>235</v>
      </c>
      <c r="AA13" s="34" t="s">
        <v>236</v>
      </c>
      <c r="AB13" s="34" t="s">
        <v>237</v>
      </c>
      <c r="AC13" s="34" t="s">
        <v>238</v>
      </c>
      <c r="AD13" s="40" t="s">
        <v>836</v>
      </c>
      <c r="AE13" s="40" t="s">
        <v>837</v>
      </c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>
      <c r="B14" s="5" t="s">
        <v>43</v>
      </c>
      <c r="C14" s="5" t="s">
        <v>43</v>
      </c>
      <c r="D14" s="5" t="s">
        <v>434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>
      <c r="B15" s="5" t="s">
        <v>44</v>
      </c>
      <c r="C15" s="7" t="s">
        <v>250</v>
      </c>
      <c r="D15" s="5" t="s">
        <v>435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>
      <c r="B16" s="5" t="s">
        <v>45</v>
      </c>
      <c r="C16" s="5" t="s">
        <v>251</v>
      </c>
      <c r="D16" s="5" t="s">
        <v>436</v>
      </c>
      <c r="E16" s="14"/>
      <c r="G16" s="41" t="s">
        <v>195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>
      <c r="B17" s="5" t="s">
        <v>46</v>
      </c>
      <c r="C17" s="5" t="s">
        <v>252</v>
      </c>
      <c r="D17" s="5" t="s">
        <v>437</v>
      </c>
      <c r="E17" s="14"/>
      <c r="G17" s="30" t="s">
        <v>196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8" t="s">
        <v>847</v>
      </c>
      <c r="U17" s="31"/>
      <c r="V17" s="31"/>
      <c r="W17" s="22" t="s">
        <v>850</v>
      </c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>
      <c r="B18" s="5" t="s">
        <v>47</v>
      </c>
      <c r="C18" s="5" t="s">
        <v>253</v>
      </c>
      <c r="D18" s="5" t="s">
        <v>438</v>
      </c>
      <c r="E18" s="14"/>
      <c r="G18" s="35" t="s">
        <v>197</v>
      </c>
      <c r="H18" s="35" t="s">
        <v>198</v>
      </c>
      <c r="I18" s="33" t="s">
        <v>199</v>
      </c>
      <c r="J18" s="36" t="s">
        <v>200</v>
      </c>
      <c r="K18" s="36" t="s">
        <v>202</v>
      </c>
      <c r="L18" s="36" t="s">
        <v>206</v>
      </c>
      <c r="M18" s="39" t="s">
        <v>220</v>
      </c>
      <c r="N18" s="39" t="s">
        <v>221</v>
      </c>
      <c r="O18" s="39" t="s">
        <v>222</v>
      </c>
      <c r="P18" s="39" t="s">
        <v>223</v>
      </c>
      <c r="Q18" s="36" t="s">
        <v>207</v>
      </c>
      <c r="R18" s="42" t="s">
        <v>224</v>
      </c>
      <c r="S18" s="37" t="s">
        <v>228</v>
      </c>
      <c r="T18" s="38" t="s">
        <v>229</v>
      </c>
      <c r="U18" s="39" t="s">
        <v>225</v>
      </c>
      <c r="V18" s="39" t="s">
        <v>226</v>
      </c>
      <c r="W18" s="39" t="s">
        <v>227</v>
      </c>
      <c r="X18" s="36" t="s">
        <v>208</v>
      </c>
      <c r="Y18" s="36" t="s">
        <v>203</v>
      </c>
      <c r="Z18" s="36" t="s">
        <v>209</v>
      </c>
      <c r="AA18" s="36" t="s">
        <v>210</v>
      </c>
      <c r="AB18" s="36" t="s">
        <v>211</v>
      </c>
      <c r="AC18" s="36" t="s">
        <v>212</v>
      </c>
      <c r="AD18" s="36" t="s">
        <v>213</v>
      </c>
      <c r="AE18" s="43" t="s">
        <v>201</v>
      </c>
      <c r="AF18" s="43" t="s">
        <v>204</v>
      </c>
      <c r="AG18" s="43" t="s">
        <v>214</v>
      </c>
      <c r="AH18" s="36" t="s">
        <v>215</v>
      </c>
      <c r="AI18" s="36" t="s">
        <v>216</v>
      </c>
      <c r="AJ18" s="36" t="s">
        <v>217</v>
      </c>
      <c r="AK18" s="43" t="s">
        <v>205</v>
      </c>
      <c r="AL18" s="36" t="s">
        <v>218</v>
      </c>
      <c r="AM18" s="36" t="s">
        <v>219</v>
      </c>
    </row>
    <row r="19" spans="2:39">
      <c r="B19" s="5" t="s">
        <v>48</v>
      </c>
      <c r="C19" s="5" t="s">
        <v>254</v>
      </c>
      <c r="D19" s="5" t="s">
        <v>439</v>
      </c>
      <c r="E19" s="14"/>
    </row>
    <row r="20" spans="2:39">
      <c r="B20" s="5" t="s">
        <v>49</v>
      </c>
      <c r="C20" s="5" t="s">
        <v>255</v>
      </c>
      <c r="D20" s="5" t="s">
        <v>440</v>
      </c>
      <c r="E20" s="14"/>
    </row>
    <row r="21" spans="2:39" ht="21">
      <c r="B21" s="5" t="s">
        <v>174</v>
      </c>
      <c r="C21" s="5" t="s">
        <v>256</v>
      </c>
      <c r="D21" s="5" t="s">
        <v>441</v>
      </c>
      <c r="E21" s="14"/>
      <c r="G21" s="20" t="s">
        <v>378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 t="s">
        <v>848</v>
      </c>
      <c r="U21" s="44"/>
      <c r="V21" s="44"/>
      <c r="W21" s="22" t="s">
        <v>851</v>
      </c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>
      <c r="B22" s="6" t="s">
        <v>8</v>
      </c>
      <c r="C22" s="6" t="s">
        <v>257</v>
      </c>
      <c r="D22" s="6" t="s">
        <v>442</v>
      </c>
      <c r="E22" s="15"/>
      <c r="G22" s="44" t="s">
        <v>379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>
      <c r="B23" s="5" t="s">
        <v>50</v>
      </c>
      <c r="C23" s="5" t="s">
        <v>258</v>
      </c>
      <c r="D23" s="5" t="s">
        <v>443</v>
      </c>
      <c r="E23" s="14"/>
      <c r="G23" s="51" t="s">
        <v>380</v>
      </c>
      <c r="H23" s="49" t="s">
        <v>381</v>
      </c>
      <c r="I23" s="52" t="s">
        <v>382</v>
      </c>
      <c r="J23" s="46" t="s">
        <v>384</v>
      </c>
      <c r="K23" s="53" t="s">
        <v>385</v>
      </c>
      <c r="L23" s="51" t="s">
        <v>390</v>
      </c>
      <c r="M23" s="51" t="s">
        <v>391</v>
      </c>
      <c r="N23" s="51" t="s">
        <v>392</v>
      </c>
      <c r="O23" s="54" t="s">
        <v>393</v>
      </c>
      <c r="P23" s="51" t="s">
        <v>395</v>
      </c>
      <c r="Q23" s="50" t="s">
        <v>396</v>
      </c>
      <c r="R23" s="55" t="s">
        <v>394</v>
      </c>
      <c r="S23" s="55" t="s">
        <v>840</v>
      </c>
      <c r="T23" s="55" t="s">
        <v>390</v>
      </c>
      <c r="U23" s="55" t="s">
        <v>391</v>
      </c>
      <c r="V23" s="55" t="s">
        <v>392</v>
      </c>
      <c r="W23" s="55" t="s">
        <v>393</v>
      </c>
      <c r="X23" s="56" t="s">
        <v>394</v>
      </c>
      <c r="Y23" s="48" t="s">
        <v>383</v>
      </c>
      <c r="Z23" s="51" t="s">
        <v>386</v>
      </c>
      <c r="AA23" s="51" t="s">
        <v>387</v>
      </c>
      <c r="AB23" s="51" t="s">
        <v>388</v>
      </c>
      <c r="AC23" s="51" t="s">
        <v>389</v>
      </c>
      <c r="AD23" s="60" t="s">
        <v>834</v>
      </c>
      <c r="AE23" s="60" t="s">
        <v>835</v>
      </c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>
      <c r="B24" s="5" t="s">
        <v>51</v>
      </c>
      <c r="C24" s="5" t="s">
        <v>259</v>
      </c>
      <c r="D24" s="5" t="s">
        <v>444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>
      <c r="B25" s="5" t="s">
        <v>52</v>
      </c>
      <c r="C25" s="5" t="s">
        <v>260</v>
      </c>
      <c r="D25" s="5" t="s">
        <v>445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>
      <c r="B26" s="5" t="s">
        <v>53</v>
      </c>
      <c r="C26" s="5" t="s">
        <v>261</v>
      </c>
      <c r="D26" s="5" t="s">
        <v>261</v>
      </c>
      <c r="E26" s="14"/>
      <c r="G26" s="57" t="s">
        <v>397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>
      <c r="B27" s="5" t="s">
        <v>54</v>
      </c>
      <c r="C27" s="5" t="s">
        <v>54</v>
      </c>
      <c r="D27" s="5" t="s">
        <v>446</v>
      </c>
      <c r="E27" s="14"/>
      <c r="G27" s="58" t="s">
        <v>398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4" t="s">
        <v>848</v>
      </c>
      <c r="U27" s="59"/>
      <c r="V27" s="59"/>
      <c r="W27" s="22" t="s">
        <v>851</v>
      </c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>
      <c r="B28" s="5" t="s">
        <v>55</v>
      </c>
      <c r="C28" s="5" t="s">
        <v>262</v>
      </c>
      <c r="D28" s="5" t="s">
        <v>447</v>
      </c>
      <c r="E28" s="14"/>
      <c r="G28" s="60" t="s">
        <v>380</v>
      </c>
      <c r="H28" s="60" t="s">
        <v>399</v>
      </c>
      <c r="I28" s="61" t="s">
        <v>400</v>
      </c>
      <c r="J28" s="51" t="s">
        <v>401</v>
      </c>
      <c r="K28" s="51" t="s">
        <v>403</v>
      </c>
      <c r="L28" s="51" t="s">
        <v>407</v>
      </c>
      <c r="M28" s="51" t="s">
        <v>421</v>
      </c>
      <c r="N28" s="51" t="s">
        <v>422</v>
      </c>
      <c r="O28" s="51" t="s">
        <v>423</v>
      </c>
      <c r="P28" s="51" t="s">
        <v>424</v>
      </c>
      <c r="Q28" s="51" t="s">
        <v>408</v>
      </c>
      <c r="R28" s="60" t="s">
        <v>425</v>
      </c>
      <c r="S28" s="51" t="s">
        <v>429</v>
      </c>
      <c r="T28" s="60" t="s">
        <v>430</v>
      </c>
      <c r="U28" s="51" t="s">
        <v>426</v>
      </c>
      <c r="V28" s="51" t="s">
        <v>427</v>
      </c>
      <c r="W28" s="51" t="s">
        <v>428</v>
      </c>
      <c r="X28" s="51" t="s">
        <v>409</v>
      </c>
      <c r="Y28" s="51" t="s">
        <v>404</v>
      </c>
      <c r="Z28" s="51" t="s">
        <v>410</v>
      </c>
      <c r="AA28" s="51" t="s">
        <v>411</v>
      </c>
      <c r="AB28" s="51" t="s">
        <v>412</v>
      </c>
      <c r="AC28" s="51" t="s">
        <v>413</v>
      </c>
      <c r="AD28" s="51" t="s">
        <v>414</v>
      </c>
      <c r="AE28" s="62" t="s">
        <v>402</v>
      </c>
      <c r="AF28" s="62" t="s">
        <v>405</v>
      </c>
      <c r="AG28" s="62" t="s">
        <v>415</v>
      </c>
      <c r="AH28" s="51" t="s">
        <v>416</v>
      </c>
      <c r="AI28" s="51" t="s">
        <v>417</v>
      </c>
      <c r="AJ28" s="51" t="s">
        <v>418</v>
      </c>
      <c r="AK28" s="62" t="s">
        <v>406</v>
      </c>
      <c r="AL28" s="51" t="s">
        <v>419</v>
      </c>
      <c r="AM28" s="51" t="s">
        <v>420</v>
      </c>
    </row>
    <row r="29" spans="2:39">
      <c r="B29" s="5" t="s">
        <v>56</v>
      </c>
      <c r="C29" s="5" t="s">
        <v>263</v>
      </c>
      <c r="D29" s="5" t="s">
        <v>448</v>
      </c>
      <c r="E29" s="14"/>
    </row>
    <row r="30" spans="2:39">
      <c r="B30" s="5" t="s">
        <v>57</v>
      </c>
      <c r="C30" s="5" t="s">
        <v>264</v>
      </c>
      <c r="D30" s="5" t="s">
        <v>449</v>
      </c>
      <c r="E30" s="14"/>
    </row>
    <row r="31" spans="2:39">
      <c r="B31" s="5" t="s">
        <v>58</v>
      </c>
      <c r="C31" s="5" t="s">
        <v>265</v>
      </c>
      <c r="D31" s="5" t="s">
        <v>450</v>
      </c>
      <c r="E31" s="14"/>
    </row>
    <row r="32" spans="2:39" ht="15" customHeight="1">
      <c r="B32" s="5" t="s">
        <v>59</v>
      </c>
      <c r="C32" s="5" t="s">
        <v>266</v>
      </c>
      <c r="D32" s="5" t="s">
        <v>451</v>
      </c>
      <c r="E32" s="14"/>
    </row>
    <row r="33" spans="2:17" ht="15" customHeight="1">
      <c r="B33" s="5" t="s">
        <v>60</v>
      </c>
      <c r="C33" s="5" t="s">
        <v>267</v>
      </c>
      <c r="D33" s="5" t="s">
        <v>452</v>
      </c>
      <c r="E33" s="14"/>
    </row>
    <row r="34" spans="2:17" ht="15" customHeight="1">
      <c r="B34" s="5" t="s">
        <v>61</v>
      </c>
      <c r="C34" s="5" t="s">
        <v>268</v>
      </c>
      <c r="D34" s="5" t="s">
        <v>453</v>
      </c>
      <c r="E34" s="14"/>
    </row>
    <row r="35" spans="2:17" ht="48" customHeight="1">
      <c r="B35" s="6" t="s">
        <v>7</v>
      </c>
      <c r="C35" s="6" t="s">
        <v>269</v>
      </c>
      <c r="D35" s="6" t="s">
        <v>454</v>
      </c>
      <c r="E35" s="15"/>
      <c r="G35" s="102"/>
      <c r="H35" s="103" t="s">
        <v>841</v>
      </c>
      <c r="I35" s="103" t="s">
        <v>829</v>
      </c>
      <c r="J35" s="103" t="s">
        <v>873</v>
      </c>
      <c r="K35" s="103" t="s">
        <v>842</v>
      </c>
      <c r="L35" s="103" t="s">
        <v>843</v>
      </c>
      <c r="M35" s="103" t="s">
        <v>830</v>
      </c>
      <c r="N35" s="103" t="s">
        <v>831</v>
      </c>
      <c r="O35" s="103" t="s">
        <v>833</v>
      </c>
      <c r="P35" s="103" t="s">
        <v>844</v>
      </c>
      <c r="Q35" s="103" t="s">
        <v>845</v>
      </c>
    </row>
    <row r="36" spans="2:17" ht="38.25">
      <c r="B36" s="5" t="s">
        <v>62</v>
      </c>
      <c r="C36" s="5" t="s">
        <v>270</v>
      </c>
      <c r="D36" s="5" t="s">
        <v>455</v>
      </c>
      <c r="E36" s="14"/>
      <c r="G36" s="102" t="s">
        <v>871</v>
      </c>
      <c r="H36" s="104" t="s">
        <v>852</v>
      </c>
      <c r="I36" s="105" t="s">
        <v>855</v>
      </c>
      <c r="J36" s="105" t="s">
        <v>856</v>
      </c>
      <c r="K36" s="105" t="s">
        <v>859</v>
      </c>
      <c r="L36" s="105" t="s">
        <v>860</v>
      </c>
      <c r="M36" s="105" t="s">
        <v>863</v>
      </c>
      <c r="N36" s="105" t="s">
        <v>864</v>
      </c>
      <c r="O36" s="105" t="s">
        <v>866</v>
      </c>
      <c r="P36" s="105" t="s">
        <v>867</v>
      </c>
      <c r="Q36" s="105" t="s">
        <v>870</v>
      </c>
    </row>
    <row r="37" spans="2:17" ht="38.25">
      <c r="B37" s="5" t="s">
        <v>63</v>
      </c>
      <c r="C37" s="5" t="s">
        <v>271</v>
      </c>
      <c r="D37" s="5" t="s">
        <v>456</v>
      </c>
      <c r="E37" s="14"/>
      <c r="G37" s="102" t="s">
        <v>872</v>
      </c>
      <c r="H37" s="104" t="s">
        <v>853</v>
      </c>
      <c r="I37" s="104" t="s">
        <v>854</v>
      </c>
      <c r="J37" s="104" t="s">
        <v>857</v>
      </c>
      <c r="K37" s="105" t="s">
        <v>858</v>
      </c>
      <c r="L37" s="105" t="s">
        <v>861</v>
      </c>
      <c r="M37" s="105" t="s">
        <v>862</v>
      </c>
      <c r="N37" s="105" t="s">
        <v>874</v>
      </c>
      <c r="O37" s="105" t="s">
        <v>865</v>
      </c>
      <c r="P37" s="105" t="s">
        <v>868</v>
      </c>
      <c r="Q37" s="105" t="s">
        <v>869</v>
      </c>
    </row>
    <row r="38" spans="2:17">
      <c r="B38" s="5" t="s">
        <v>64</v>
      </c>
      <c r="C38" s="5" t="s">
        <v>272</v>
      </c>
      <c r="D38" s="5" t="s">
        <v>457</v>
      </c>
      <c r="E38" s="14"/>
      <c r="G38" s="102"/>
      <c r="H38" s="106"/>
      <c r="I38" s="107"/>
      <c r="J38" s="106"/>
      <c r="K38" s="106"/>
      <c r="L38" s="106"/>
      <c r="M38" s="106"/>
      <c r="N38" s="106"/>
      <c r="O38" s="106"/>
      <c r="P38" s="106"/>
      <c r="Q38" s="108"/>
    </row>
    <row r="39" spans="2:17">
      <c r="B39" s="5" t="s">
        <v>65</v>
      </c>
      <c r="C39" s="5" t="s">
        <v>273</v>
      </c>
      <c r="D39" s="5" t="s">
        <v>273</v>
      </c>
      <c r="E39" s="14"/>
    </row>
    <row r="40" spans="2:17">
      <c r="B40" s="5" t="s">
        <v>66</v>
      </c>
      <c r="C40" s="5" t="s">
        <v>66</v>
      </c>
      <c r="D40" s="5" t="s">
        <v>458</v>
      </c>
      <c r="E40" s="14"/>
    </row>
    <row r="41" spans="2:17" ht="34.5" customHeight="1">
      <c r="B41" s="5" t="s">
        <v>67</v>
      </c>
      <c r="C41" s="5" t="s">
        <v>274</v>
      </c>
      <c r="D41" s="5" t="s">
        <v>459</v>
      </c>
      <c r="E41" s="14"/>
    </row>
    <row r="42" spans="2:17" ht="15" customHeight="1">
      <c r="B42" s="5" t="s">
        <v>68</v>
      </c>
      <c r="C42" s="5" t="s">
        <v>275</v>
      </c>
      <c r="D42" s="5" t="s">
        <v>460</v>
      </c>
      <c r="E42" s="14"/>
    </row>
    <row r="43" spans="2:17" ht="15" customHeight="1">
      <c r="B43" s="5" t="s">
        <v>69</v>
      </c>
      <c r="C43" s="5" t="s">
        <v>276</v>
      </c>
      <c r="D43" s="5" t="s">
        <v>461</v>
      </c>
      <c r="E43" s="14"/>
    </row>
    <row r="44" spans="2:17" ht="15" customHeight="1">
      <c r="B44" s="5" t="s">
        <v>70</v>
      </c>
      <c r="C44" s="5" t="s">
        <v>277</v>
      </c>
      <c r="D44" s="5" t="s">
        <v>462</v>
      </c>
      <c r="E44" s="14"/>
    </row>
    <row r="45" spans="2:17" ht="47.25" customHeight="1">
      <c r="B45" s="5" t="s">
        <v>71</v>
      </c>
      <c r="C45" s="5" t="s">
        <v>278</v>
      </c>
      <c r="D45" s="5" t="s">
        <v>463</v>
      </c>
      <c r="E45" s="14"/>
    </row>
    <row r="46" spans="2:17">
      <c r="B46" s="5" t="s">
        <v>72</v>
      </c>
      <c r="C46" s="5" t="s">
        <v>279</v>
      </c>
      <c r="D46" s="5" t="s">
        <v>464</v>
      </c>
      <c r="E46" s="14"/>
    </row>
    <row r="47" spans="2:17">
      <c r="B47" s="5" t="s">
        <v>73</v>
      </c>
      <c r="C47" s="5" t="s">
        <v>280</v>
      </c>
      <c r="D47" s="5" t="s">
        <v>465</v>
      </c>
      <c r="E47" s="14"/>
    </row>
    <row r="48" spans="2:17">
      <c r="B48" s="6" t="s">
        <v>6</v>
      </c>
      <c r="C48" s="6" t="s">
        <v>281</v>
      </c>
      <c r="D48" s="6" t="s">
        <v>466</v>
      </c>
      <c r="E48" s="15"/>
    </row>
    <row r="49" spans="2:5" ht="42.75" customHeight="1">
      <c r="B49" s="5" t="s">
        <v>74</v>
      </c>
      <c r="C49" s="5" t="s">
        <v>282</v>
      </c>
      <c r="D49" s="5" t="s">
        <v>467</v>
      </c>
      <c r="E49" s="14"/>
    </row>
    <row r="50" spans="2:5" ht="15" customHeight="1">
      <c r="B50" s="5" t="s">
        <v>75</v>
      </c>
      <c r="C50" s="5" t="s">
        <v>283</v>
      </c>
      <c r="D50" s="5" t="s">
        <v>468</v>
      </c>
      <c r="E50" s="14"/>
    </row>
    <row r="51" spans="2:5" ht="15" customHeight="1">
      <c r="B51" s="5" t="s">
        <v>76</v>
      </c>
      <c r="C51" s="5" t="s">
        <v>284</v>
      </c>
      <c r="D51" s="5" t="s">
        <v>469</v>
      </c>
      <c r="E51" s="14"/>
    </row>
    <row r="52" spans="2:5" ht="15" customHeight="1">
      <c r="B52" s="5" t="s">
        <v>77</v>
      </c>
      <c r="C52" s="5" t="s">
        <v>285</v>
      </c>
      <c r="D52" s="5" t="s">
        <v>285</v>
      </c>
      <c r="E52" s="14"/>
    </row>
    <row r="53" spans="2:5" ht="15" customHeight="1">
      <c r="B53" s="5" t="s">
        <v>78</v>
      </c>
      <c r="C53" s="5" t="s">
        <v>78</v>
      </c>
      <c r="D53" s="5" t="s">
        <v>470</v>
      </c>
      <c r="E53" s="14"/>
    </row>
    <row r="54" spans="2:5" ht="22.5" customHeight="1">
      <c r="B54" s="5" t="s">
        <v>79</v>
      </c>
      <c r="C54" s="5" t="s">
        <v>286</v>
      </c>
      <c r="D54" s="5" t="s">
        <v>471</v>
      </c>
      <c r="E54" s="14"/>
    </row>
    <row r="55" spans="2:5">
      <c r="B55" s="5" t="s">
        <v>80</v>
      </c>
      <c r="C55" s="5" t="s">
        <v>287</v>
      </c>
      <c r="D55" s="5" t="s">
        <v>472</v>
      </c>
      <c r="E55" s="14"/>
    </row>
    <row r="56" spans="2:5">
      <c r="B56" s="5" t="s">
        <v>81</v>
      </c>
      <c r="C56" s="5" t="s">
        <v>288</v>
      </c>
      <c r="D56" s="5" t="s">
        <v>473</v>
      </c>
      <c r="E56" s="14"/>
    </row>
    <row r="57" spans="2:5">
      <c r="B57" s="5" t="s">
        <v>82</v>
      </c>
      <c r="C57" s="5" t="s">
        <v>289</v>
      </c>
      <c r="D57" s="5" t="s">
        <v>474</v>
      </c>
      <c r="E57" s="14"/>
    </row>
    <row r="58" spans="2:5">
      <c r="B58" s="5" t="s">
        <v>83</v>
      </c>
      <c r="C58" s="5" t="s">
        <v>290</v>
      </c>
      <c r="D58" s="5" t="s">
        <v>475</v>
      </c>
      <c r="E58" s="14"/>
    </row>
    <row r="59" spans="2:5">
      <c r="B59" s="5" t="s">
        <v>84</v>
      </c>
      <c r="C59" s="5" t="s">
        <v>291</v>
      </c>
      <c r="D59" s="5" t="s">
        <v>476</v>
      </c>
      <c r="E59" s="14"/>
    </row>
    <row r="60" spans="2:5">
      <c r="B60" s="5" t="s">
        <v>85</v>
      </c>
      <c r="C60" s="5" t="s">
        <v>292</v>
      </c>
      <c r="D60" s="5" t="s">
        <v>477</v>
      </c>
      <c r="E60" s="14"/>
    </row>
    <row r="61" spans="2:5">
      <c r="B61" s="6" t="s">
        <v>5</v>
      </c>
      <c r="C61" s="6" t="s">
        <v>293</v>
      </c>
      <c r="D61" s="6" t="s">
        <v>478</v>
      </c>
      <c r="E61" s="15"/>
    </row>
    <row r="62" spans="2:5">
      <c r="B62" s="5" t="s">
        <v>86</v>
      </c>
      <c r="C62" s="5" t="s">
        <v>294</v>
      </c>
      <c r="D62" s="5" t="s">
        <v>479</v>
      </c>
      <c r="E62" s="14"/>
    </row>
    <row r="63" spans="2:5">
      <c r="B63" s="5" t="s">
        <v>87</v>
      </c>
      <c r="C63" s="5" t="s">
        <v>295</v>
      </c>
      <c r="D63" s="5" t="s">
        <v>480</v>
      </c>
      <c r="E63" s="14"/>
    </row>
    <row r="64" spans="2:5">
      <c r="B64" s="5" t="s">
        <v>88</v>
      </c>
      <c r="C64" s="5" t="s">
        <v>296</v>
      </c>
      <c r="D64" s="5" t="s">
        <v>481</v>
      </c>
      <c r="E64" s="14"/>
    </row>
    <row r="65" spans="2:5">
      <c r="B65" s="5" t="s">
        <v>89</v>
      </c>
      <c r="C65" s="5" t="s">
        <v>297</v>
      </c>
      <c r="D65" s="5" t="s">
        <v>297</v>
      </c>
      <c r="E65" s="14"/>
    </row>
    <row r="66" spans="2:5">
      <c r="B66" s="5" t="s">
        <v>90</v>
      </c>
      <c r="C66" s="5" t="s">
        <v>90</v>
      </c>
      <c r="D66" s="5" t="s">
        <v>482</v>
      </c>
      <c r="E66" s="14"/>
    </row>
    <row r="67" spans="2:5">
      <c r="B67" s="5" t="s">
        <v>91</v>
      </c>
      <c r="C67" s="5" t="s">
        <v>298</v>
      </c>
      <c r="D67" s="5" t="s">
        <v>483</v>
      </c>
      <c r="E67" s="14"/>
    </row>
    <row r="68" spans="2:5">
      <c r="B68" s="5" t="s">
        <v>92</v>
      </c>
      <c r="C68" s="5" t="s">
        <v>299</v>
      </c>
      <c r="D68" s="5" t="s">
        <v>484</v>
      </c>
      <c r="E68" s="14"/>
    </row>
    <row r="69" spans="2:5">
      <c r="B69" s="5" t="s">
        <v>93</v>
      </c>
      <c r="C69" s="5" t="s">
        <v>300</v>
      </c>
      <c r="D69" s="5" t="s">
        <v>485</v>
      </c>
      <c r="E69" s="14"/>
    </row>
    <row r="70" spans="2:5">
      <c r="B70" s="5" t="s">
        <v>94</v>
      </c>
      <c r="C70" s="5" t="s">
        <v>301</v>
      </c>
      <c r="D70" s="5" t="s">
        <v>486</v>
      </c>
      <c r="E70" s="14"/>
    </row>
    <row r="71" spans="2:5">
      <c r="B71" s="5" t="s">
        <v>95</v>
      </c>
      <c r="C71" s="5" t="s">
        <v>302</v>
      </c>
      <c r="D71" s="5" t="s">
        <v>487</v>
      </c>
      <c r="E71" s="14"/>
    </row>
    <row r="72" spans="2:5">
      <c r="B72" s="5" t="s">
        <v>96</v>
      </c>
      <c r="C72" s="5" t="s">
        <v>303</v>
      </c>
      <c r="D72" s="5" t="s">
        <v>488</v>
      </c>
      <c r="E72" s="14"/>
    </row>
    <row r="73" spans="2:5">
      <c r="B73" s="5" t="s">
        <v>97</v>
      </c>
      <c r="C73" s="5" t="s">
        <v>304</v>
      </c>
      <c r="D73" s="5" t="s">
        <v>489</v>
      </c>
      <c r="E73" s="14"/>
    </row>
    <row r="74" spans="2:5">
      <c r="B74" s="6" t="s">
        <v>4</v>
      </c>
      <c r="C74" s="6" t="s">
        <v>305</v>
      </c>
      <c r="D74" s="6" t="s">
        <v>490</v>
      </c>
      <c r="E74" s="15"/>
    </row>
    <row r="75" spans="2:5">
      <c r="B75" s="5" t="s">
        <v>98</v>
      </c>
      <c r="C75" s="5" t="s">
        <v>306</v>
      </c>
      <c r="D75" s="5" t="s">
        <v>491</v>
      </c>
      <c r="E75" s="14"/>
    </row>
    <row r="76" spans="2:5">
      <c r="B76" s="5" t="s">
        <v>99</v>
      </c>
      <c r="C76" s="5" t="s">
        <v>307</v>
      </c>
      <c r="D76" s="5" t="s">
        <v>492</v>
      </c>
      <c r="E76" s="14"/>
    </row>
    <row r="77" spans="2:5">
      <c r="B77" s="5" t="s">
        <v>100</v>
      </c>
      <c r="C77" s="5" t="s">
        <v>308</v>
      </c>
      <c r="D77" s="5" t="s">
        <v>493</v>
      </c>
      <c r="E77" s="14"/>
    </row>
    <row r="78" spans="2:5">
      <c r="B78" s="5" t="s">
        <v>101</v>
      </c>
      <c r="C78" s="5" t="s">
        <v>309</v>
      </c>
      <c r="D78" s="5" t="s">
        <v>309</v>
      </c>
      <c r="E78" s="14"/>
    </row>
    <row r="79" spans="2:5">
      <c r="B79" s="5" t="s">
        <v>102</v>
      </c>
      <c r="C79" s="5" t="s">
        <v>102</v>
      </c>
      <c r="D79" s="5" t="s">
        <v>494</v>
      </c>
      <c r="E79" s="14"/>
    </row>
    <row r="80" spans="2:5">
      <c r="B80" s="5" t="s">
        <v>103</v>
      </c>
      <c r="C80" s="5" t="s">
        <v>310</v>
      </c>
      <c r="D80" s="5" t="s">
        <v>495</v>
      </c>
      <c r="E80" s="14"/>
    </row>
    <row r="81" spans="2:5">
      <c r="B81" s="5" t="s">
        <v>104</v>
      </c>
      <c r="C81" s="5" t="s">
        <v>311</v>
      </c>
      <c r="D81" s="5" t="s">
        <v>496</v>
      </c>
      <c r="E81" s="14"/>
    </row>
    <row r="82" spans="2:5">
      <c r="B82" s="5" t="s">
        <v>105</v>
      </c>
      <c r="C82" s="5" t="s">
        <v>312</v>
      </c>
      <c r="D82" s="5" t="s">
        <v>497</v>
      </c>
      <c r="E82" s="14"/>
    </row>
    <row r="83" spans="2:5">
      <c r="B83" s="5" t="s">
        <v>106</v>
      </c>
      <c r="C83" s="5" t="s">
        <v>313</v>
      </c>
      <c r="D83" s="5" t="s">
        <v>498</v>
      </c>
      <c r="E83" s="14"/>
    </row>
    <row r="84" spans="2:5">
      <c r="B84" s="5" t="s">
        <v>107</v>
      </c>
      <c r="C84" s="5" t="s">
        <v>314</v>
      </c>
      <c r="D84" s="5" t="s">
        <v>499</v>
      </c>
      <c r="E84" s="14"/>
    </row>
    <row r="85" spans="2:5">
      <c r="B85" s="5" t="s">
        <v>108</v>
      </c>
      <c r="C85" s="5" t="s">
        <v>315</v>
      </c>
      <c r="D85" s="5" t="s">
        <v>500</v>
      </c>
      <c r="E85" s="14"/>
    </row>
    <row r="86" spans="2:5">
      <c r="B86" s="5" t="s">
        <v>109</v>
      </c>
      <c r="C86" s="5" t="s">
        <v>316</v>
      </c>
      <c r="D86" s="5" t="s">
        <v>501</v>
      </c>
      <c r="E86" s="14"/>
    </row>
    <row r="87" spans="2:5">
      <c r="B87" s="6" t="s">
        <v>186</v>
      </c>
      <c r="C87" s="6" t="s">
        <v>317</v>
      </c>
      <c r="D87" s="6" t="s">
        <v>502</v>
      </c>
      <c r="E87" s="15"/>
    </row>
    <row r="88" spans="2:5">
      <c r="B88" s="5" t="s">
        <v>110</v>
      </c>
      <c r="C88" s="5" t="s">
        <v>318</v>
      </c>
      <c r="D88" s="5" t="s">
        <v>503</v>
      </c>
      <c r="E88" s="14"/>
    </row>
    <row r="89" spans="2:5">
      <c r="B89" s="5" t="s">
        <v>111</v>
      </c>
      <c r="C89" s="5" t="s">
        <v>319</v>
      </c>
      <c r="D89" s="5" t="s">
        <v>504</v>
      </c>
      <c r="E89" s="14"/>
    </row>
    <row r="90" spans="2:5">
      <c r="B90" s="5" t="s">
        <v>112</v>
      </c>
      <c r="C90" s="5" t="s">
        <v>320</v>
      </c>
      <c r="D90" s="5" t="s">
        <v>505</v>
      </c>
      <c r="E90" s="14"/>
    </row>
    <row r="91" spans="2:5">
      <c r="B91" s="5" t="s">
        <v>113</v>
      </c>
      <c r="C91" s="5" t="s">
        <v>321</v>
      </c>
      <c r="D91" s="5" t="s">
        <v>321</v>
      </c>
      <c r="E91" s="14"/>
    </row>
    <row r="92" spans="2:5">
      <c r="B92" s="5" t="s">
        <v>114</v>
      </c>
      <c r="C92" s="5" t="s">
        <v>114</v>
      </c>
      <c r="D92" s="5" t="s">
        <v>506</v>
      </c>
      <c r="E92" s="14"/>
    </row>
    <row r="93" spans="2:5">
      <c r="B93" s="5" t="s">
        <v>115</v>
      </c>
      <c r="C93" s="5" t="s">
        <v>322</v>
      </c>
      <c r="D93" s="5" t="s">
        <v>507</v>
      </c>
      <c r="E93" s="14"/>
    </row>
    <row r="94" spans="2:5">
      <c r="B94" s="5" t="s">
        <v>116</v>
      </c>
      <c r="C94" s="5" t="s">
        <v>323</v>
      </c>
      <c r="D94" s="5" t="s">
        <v>508</v>
      </c>
      <c r="E94" s="14"/>
    </row>
    <row r="95" spans="2:5">
      <c r="B95" s="5" t="s">
        <v>117</v>
      </c>
      <c r="C95" s="5" t="s">
        <v>324</v>
      </c>
      <c r="D95" s="5" t="s">
        <v>509</v>
      </c>
      <c r="E95" s="14"/>
    </row>
    <row r="96" spans="2:5">
      <c r="B96" s="5" t="s">
        <v>118</v>
      </c>
      <c r="C96" s="5" t="s">
        <v>325</v>
      </c>
      <c r="D96" s="5" t="s">
        <v>510</v>
      </c>
      <c r="E96" s="14"/>
    </row>
    <row r="97" spans="2:5">
      <c r="B97" s="5" t="s">
        <v>119</v>
      </c>
      <c r="C97" s="5" t="s">
        <v>326</v>
      </c>
      <c r="D97" s="5" t="s">
        <v>511</v>
      </c>
      <c r="E97" s="14"/>
    </row>
    <row r="98" spans="2:5">
      <c r="B98" s="5" t="s">
        <v>120</v>
      </c>
      <c r="C98" s="5" t="s">
        <v>327</v>
      </c>
      <c r="D98" s="5" t="s">
        <v>512</v>
      </c>
      <c r="E98" s="14"/>
    </row>
    <row r="99" spans="2:5">
      <c r="B99" s="5" t="s">
        <v>121</v>
      </c>
      <c r="C99" s="5" t="s">
        <v>328</v>
      </c>
      <c r="D99" s="5" t="s">
        <v>513</v>
      </c>
      <c r="E99" s="14"/>
    </row>
    <row r="100" spans="2:5">
      <c r="B100" s="6" t="s">
        <v>185</v>
      </c>
      <c r="C100" s="6" t="s">
        <v>329</v>
      </c>
      <c r="D100" s="6" t="s">
        <v>514</v>
      </c>
      <c r="E100" s="15"/>
    </row>
    <row r="101" spans="2:5">
      <c r="B101" s="5" t="s">
        <v>122</v>
      </c>
      <c r="C101" s="5" t="s">
        <v>330</v>
      </c>
      <c r="D101" s="5" t="s">
        <v>515</v>
      </c>
      <c r="E101" s="14"/>
    </row>
    <row r="102" spans="2:5">
      <c r="B102" s="5" t="s">
        <v>123</v>
      </c>
      <c r="C102" s="5" t="s">
        <v>331</v>
      </c>
      <c r="D102" s="5" t="s">
        <v>516</v>
      </c>
      <c r="E102" s="14"/>
    </row>
    <row r="103" spans="2:5">
      <c r="B103" s="5" t="s">
        <v>124</v>
      </c>
      <c r="C103" s="5" t="s">
        <v>332</v>
      </c>
      <c r="D103" s="5" t="s">
        <v>517</v>
      </c>
      <c r="E103" s="14"/>
    </row>
    <row r="104" spans="2:5">
      <c r="B104" s="5" t="s">
        <v>125</v>
      </c>
      <c r="C104" s="5" t="s">
        <v>333</v>
      </c>
      <c r="D104" s="5" t="s">
        <v>333</v>
      </c>
      <c r="E104" s="14"/>
    </row>
    <row r="105" spans="2:5">
      <c r="B105" s="5" t="s">
        <v>126</v>
      </c>
      <c r="C105" s="5" t="s">
        <v>126</v>
      </c>
      <c r="D105" s="5" t="s">
        <v>518</v>
      </c>
      <c r="E105" s="14"/>
    </row>
    <row r="106" spans="2:5">
      <c r="B106" s="5" t="s">
        <v>127</v>
      </c>
      <c r="C106" s="5" t="s">
        <v>334</v>
      </c>
      <c r="D106" s="5" t="s">
        <v>519</v>
      </c>
      <c r="E106" s="14"/>
    </row>
    <row r="107" spans="2:5">
      <c r="B107" s="5" t="s">
        <v>128</v>
      </c>
      <c r="C107" s="5" t="s">
        <v>335</v>
      </c>
      <c r="D107" s="5" t="s">
        <v>520</v>
      </c>
      <c r="E107" s="14"/>
    </row>
    <row r="108" spans="2:5">
      <c r="B108" s="5" t="s">
        <v>129</v>
      </c>
      <c r="C108" s="5" t="s">
        <v>336</v>
      </c>
      <c r="D108" s="5" t="s">
        <v>521</v>
      </c>
      <c r="E108" s="14"/>
    </row>
    <row r="109" spans="2:5">
      <c r="B109" s="5" t="s">
        <v>130</v>
      </c>
      <c r="C109" s="5" t="s">
        <v>337</v>
      </c>
      <c r="D109" s="5" t="s">
        <v>522</v>
      </c>
      <c r="E109" s="14"/>
    </row>
    <row r="110" spans="2:5">
      <c r="B110" s="5" t="s">
        <v>131</v>
      </c>
      <c r="C110" s="5" t="s">
        <v>338</v>
      </c>
      <c r="D110" s="5" t="s">
        <v>523</v>
      </c>
      <c r="E110" s="14"/>
    </row>
    <row r="111" spans="2:5">
      <c r="B111" s="5" t="s">
        <v>132</v>
      </c>
      <c r="C111" s="5" t="s">
        <v>339</v>
      </c>
      <c r="D111" s="5" t="s">
        <v>524</v>
      </c>
      <c r="E111" s="14"/>
    </row>
    <row r="112" spans="2:5">
      <c r="B112" s="5" t="s">
        <v>133</v>
      </c>
      <c r="C112" s="5" t="s">
        <v>340</v>
      </c>
      <c r="D112" s="5" t="s">
        <v>525</v>
      </c>
      <c r="E112" s="14"/>
    </row>
    <row r="113" spans="2:5">
      <c r="B113" s="6" t="s">
        <v>187</v>
      </c>
      <c r="C113" s="6" t="s">
        <v>341</v>
      </c>
      <c r="D113" s="6" t="s">
        <v>526</v>
      </c>
      <c r="E113" s="15"/>
    </row>
    <row r="114" spans="2:5">
      <c r="B114" s="5" t="s">
        <v>134</v>
      </c>
      <c r="C114" s="5" t="s">
        <v>342</v>
      </c>
      <c r="D114" s="5" t="s">
        <v>527</v>
      </c>
      <c r="E114" s="14"/>
    </row>
    <row r="115" spans="2:5">
      <c r="B115" s="5" t="s">
        <v>135</v>
      </c>
      <c r="C115" s="5" t="s">
        <v>343</v>
      </c>
      <c r="D115" s="5" t="s">
        <v>528</v>
      </c>
      <c r="E115" s="14"/>
    </row>
    <row r="116" spans="2:5">
      <c r="B116" s="5" t="s">
        <v>136</v>
      </c>
      <c r="C116" s="5" t="s">
        <v>344</v>
      </c>
      <c r="D116" s="5" t="s">
        <v>529</v>
      </c>
      <c r="E116" s="14"/>
    </row>
    <row r="117" spans="2:5">
      <c r="B117" s="5" t="s">
        <v>137</v>
      </c>
      <c r="C117" s="5" t="s">
        <v>345</v>
      </c>
      <c r="D117" s="5" t="s">
        <v>345</v>
      </c>
      <c r="E117" s="14"/>
    </row>
    <row r="118" spans="2:5">
      <c r="B118" s="5" t="s">
        <v>138</v>
      </c>
      <c r="C118" s="5" t="s">
        <v>138</v>
      </c>
      <c r="D118" s="5" t="s">
        <v>530</v>
      </c>
      <c r="E118" s="14"/>
    </row>
    <row r="119" spans="2:5">
      <c r="B119" s="5" t="s">
        <v>139</v>
      </c>
      <c r="C119" s="5" t="s">
        <v>346</v>
      </c>
      <c r="D119" s="5" t="s">
        <v>531</v>
      </c>
      <c r="E119" s="14"/>
    </row>
    <row r="120" spans="2:5">
      <c r="B120" s="5" t="s">
        <v>140</v>
      </c>
      <c r="C120" s="5" t="s">
        <v>347</v>
      </c>
      <c r="D120" s="5" t="s">
        <v>532</v>
      </c>
      <c r="E120" s="14"/>
    </row>
    <row r="121" spans="2:5">
      <c r="B121" s="5" t="s">
        <v>141</v>
      </c>
      <c r="C121" s="5" t="s">
        <v>348</v>
      </c>
      <c r="D121" s="5" t="s">
        <v>533</v>
      </c>
      <c r="E121" s="14"/>
    </row>
    <row r="122" spans="2:5">
      <c r="B122" s="5" t="s">
        <v>142</v>
      </c>
      <c r="C122" s="5" t="s">
        <v>349</v>
      </c>
      <c r="D122" s="5" t="s">
        <v>534</v>
      </c>
      <c r="E122" s="14"/>
    </row>
    <row r="123" spans="2:5">
      <c r="B123" s="5" t="s">
        <v>143</v>
      </c>
      <c r="C123" s="5" t="s">
        <v>350</v>
      </c>
      <c r="D123" s="5" t="s">
        <v>535</v>
      </c>
      <c r="E123" s="14"/>
    </row>
    <row r="124" spans="2:5">
      <c r="B124" s="5" t="s">
        <v>144</v>
      </c>
      <c r="C124" s="5" t="s">
        <v>351</v>
      </c>
      <c r="D124" s="5" t="s">
        <v>536</v>
      </c>
      <c r="E124" s="14"/>
    </row>
    <row r="125" spans="2:5">
      <c r="B125" s="5" t="s">
        <v>145</v>
      </c>
      <c r="C125" s="5" t="s">
        <v>352</v>
      </c>
      <c r="D125" s="5" t="s">
        <v>537</v>
      </c>
      <c r="E125" s="14"/>
    </row>
    <row r="126" spans="2:5">
      <c r="B126" s="6" t="s">
        <v>190</v>
      </c>
      <c r="C126" s="6" t="s">
        <v>353</v>
      </c>
      <c r="D126" s="6" t="s">
        <v>538</v>
      </c>
      <c r="E126" s="15"/>
    </row>
    <row r="127" spans="2:5">
      <c r="B127" s="5" t="s">
        <v>146</v>
      </c>
      <c r="C127" s="5" t="s">
        <v>354</v>
      </c>
      <c r="D127" s="5" t="s">
        <v>539</v>
      </c>
      <c r="E127" s="14"/>
    </row>
    <row r="128" spans="2:5">
      <c r="B128" s="5" t="s">
        <v>147</v>
      </c>
      <c r="C128" s="5" t="s">
        <v>355</v>
      </c>
      <c r="D128" s="5" t="s">
        <v>540</v>
      </c>
      <c r="E128" s="14"/>
    </row>
    <row r="129" spans="2:5">
      <c r="B129" s="5" t="s">
        <v>148</v>
      </c>
      <c r="C129" s="5" t="s">
        <v>356</v>
      </c>
      <c r="D129" s="5" t="s">
        <v>541</v>
      </c>
      <c r="E129" s="14"/>
    </row>
    <row r="130" spans="2:5">
      <c r="B130" s="5" t="s">
        <v>149</v>
      </c>
      <c r="C130" s="5" t="s">
        <v>357</v>
      </c>
      <c r="D130" s="5" t="s">
        <v>357</v>
      </c>
      <c r="E130" s="14"/>
    </row>
    <row r="131" spans="2:5">
      <c r="B131" s="5" t="s">
        <v>150</v>
      </c>
      <c r="C131" s="5" t="s">
        <v>150</v>
      </c>
      <c r="D131" s="5" t="s">
        <v>542</v>
      </c>
      <c r="E131" s="14"/>
    </row>
    <row r="132" spans="2:5">
      <c r="B132" s="5" t="s">
        <v>151</v>
      </c>
      <c r="C132" s="5" t="s">
        <v>358</v>
      </c>
      <c r="D132" s="5" t="s">
        <v>543</v>
      </c>
      <c r="E132" s="14"/>
    </row>
    <row r="133" spans="2:5">
      <c r="B133" s="5" t="s">
        <v>152</v>
      </c>
      <c r="C133" s="5" t="s">
        <v>359</v>
      </c>
      <c r="D133" s="5" t="s">
        <v>544</v>
      </c>
      <c r="E133" s="14"/>
    </row>
    <row r="134" spans="2:5">
      <c r="B134" s="5" t="s">
        <v>153</v>
      </c>
      <c r="C134" s="5" t="s">
        <v>360</v>
      </c>
      <c r="D134" s="5" t="s">
        <v>545</v>
      </c>
      <c r="E134" s="14"/>
    </row>
    <row r="135" spans="2:5">
      <c r="B135" s="5" t="s">
        <v>154</v>
      </c>
      <c r="C135" s="5" t="s">
        <v>361</v>
      </c>
      <c r="D135" s="5" t="s">
        <v>546</v>
      </c>
      <c r="E135" s="14"/>
    </row>
    <row r="136" spans="2:5">
      <c r="B136" s="5" t="s">
        <v>155</v>
      </c>
      <c r="C136" s="5" t="s">
        <v>362</v>
      </c>
      <c r="D136" s="5" t="s">
        <v>547</v>
      </c>
      <c r="E136" s="14"/>
    </row>
    <row r="137" spans="2:5">
      <c r="B137" s="5" t="s">
        <v>156</v>
      </c>
      <c r="C137" s="5" t="s">
        <v>363</v>
      </c>
      <c r="D137" s="5" t="s">
        <v>548</v>
      </c>
      <c r="E137" s="14"/>
    </row>
    <row r="138" spans="2:5">
      <c r="B138" s="5" t="s">
        <v>157</v>
      </c>
      <c r="C138" s="5" t="s">
        <v>364</v>
      </c>
      <c r="D138" s="5" t="s">
        <v>549</v>
      </c>
      <c r="E138" s="14"/>
    </row>
    <row r="139" spans="2:5">
      <c r="B139" s="6" t="s">
        <v>189</v>
      </c>
      <c r="C139" s="6" t="s">
        <v>365</v>
      </c>
      <c r="D139" s="6" t="s">
        <v>550</v>
      </c>
      <c r="E139" s="15"/>
    </row>
    <row r="140" spans="2:5">
      <c r="B140" s="5" t="s">
        <v>158</v>
      </c>
      <c r="C140" s="5" t="s">
        <v>366</v>
      </c>
      <c r="D140" s="5" t="s">
        <v>551</v>
      </c>
      <c r="E140" s="14"/>
    </row>
    <row r="141" spans="2:5">
      <c r="B141" s="5" t="s">
        <v>159</v>
      </c>
      <c r="C141" s="5" t="s">
        <v>367</v>
      </c>
      <c r="D141" s="5" t="s">
        <v>552</v>
      </c>
      <c r="E141" s="14"/>
    </row>
    <row r="142" spans="2:5">
      <c r="B142" s="5" t="s">
        <v>160</v>
      </c>
      <c r="C142" s="5" t="s">
        <v>368</v>
      </c>
      <c r="D142" s="5" t="s">
        <v>553</v>
      </c>
      <c r="E142" s="14"/>
    </row>
    <row r="143" spans="2:5">
      <c r="B143" s="5" t="s">
        <v>161</v>
      </c>
      <c r="C143" s="5" t="s">
        <v>369</v>
      </c>
      <c r="D143" s="5" t="s">
        <v>369</v>
      </c>
      <c r="E143" s="14"/>
    </row>
    <row r="144" spans="2:5">
      <c r="B144" s="5" t="s">
        <v>162</v>
      </c>
      <c r="C144" s="5" t="s">
        <v>162</v>
      </c>
      <c r="D144" s="5" t="s">
        <v>554</v>
      </c>
      <c r="E144" s="14"/>
    </row>
    <row r="145" spans="2:5">
      <c r="B145" s="5" t="s">
        <v>163</v>
      </c>
      <c r="C145" s="5" t="s">
        <v>370</v>
      </c>
      <c r="D145" s="5" t="s">
        <v>555</v>
      </c>
      <c r="E145" s="14"/>
    </row>
    <row r="146" spans="2:5">
      <c r="B146" s="5" t="s">
        <v>164</v>
      </c>
      <c r="C146" s="5" t="s">
        <v>371</v>
      </c>
      <c r="D146" s="5" t="s">
        <v>556</v>
      </c>
      <c r="E146" s="14"/>
    </row>
    <row r="147" spans="2:5">
      <c r="B147" s="5" t="s">
        <v>165</v>
      </c>
      <c r="C147" s="5" t="s">
        <v>372</v>
      </c>
      <c r="D147" s="5" t="s">
        <v>557</v>
      </c>
      <c r="E147" s="14"/>
    </row>
    <row r="148" spans="2:5">
      <c r="B148" s="5" t="s">
        <v>166</v>
      </c>
      <c r="C148" s="5" t="s">
        <v>373</v>
      </c>
      <c r="D148" s="5" t="s">
        <v>558</v>
      </c>
      <c r="E148" s="14"/>
    </row>
    <row r="149" spans="2:5">
      <c r="B149" s="5" t="s">
        <v>193</v>
      </c>
      <c r="C149" s="5" t="s">
        <v>374</v>
      </c>
      <c r="D149" s="5" t="s">
        <v>559</v>
      </c>
      <c r="E149" s="14"/>
    </row>
    <row r="150" spans="2:5">
      <c r="B150" s="5" t="s">
        <v>192</v>
      </c>
      <c r="C150" s="5" t="s">
        <v>375</v>
      </c>
      <c r="D150" s="5" t="s">
        <v>560</v>
      </c>
      <c r="E150" s="14"/>
    </row>
    <row r="151" spans="2:5">
      <c r="B151" s="5" t="s">
        <v>194</v>
      </c>
      <c r="C151" s="5" t="s">
        <v>376</v>
      </c>
      <c r="D151" s="5" t="s">
        <v>561</v>
      </c>
      <c r="E151" s="14"/>
    </row>
    <row r="152" spans="2:5">
      <c r="B152" s="6" t="s">
        <v>188</v>
      </c>
      <c r="C152" s="11" t="s">
        <v>377</v>
      </c>
      <c r="D152" s="6" t="s">
        <v>562</v>
      </c>
      <c r="E152" s="15"/>
    </row>
    <row r="153" spans="2:5">
      <c r="B153" s="5" t="s">
        <v>566</v>
      </c>
      <c r="C153" s="5" t="s">
        <v>567</v>
      </c>
      <c r="D153" s="5" t="s">
        <v>568</v>
      </c>
      <c r="E153" s="3"/>
    </row>
    <row r="154" spans="2:5">
      <c r="B154" s="5" t="s">
        <v>569</v>
      </c>
      <c r="C154" s="5" t="s">
        <v>570</v>
      </c>
      <c r="D154" s="5" t="s">
        <v>571</v>
      </c>
      <c r="E154" s="3"/>
    </row>
    <row r="155" spans="2:5">
      <c r="B155" s="5" t="s">
        <v>572</v>
      </c>
      <c r="C155" s="5" t="s">
        <v>573</v>
      </c>
      <c r="D155" s="5" t="s">
        <v>574</v>
      </c>
      <c r="E155" s="3"/>
    </row>
    <row r="156" spans="2:5">
      <c r="B156" s="5" t="s">
        <v>575</v>
      </c>
      <c r="C156" s="5" t="s">
        <v>576</v>
      </c>
      <c r="D156" s="5" t="s">
        <v>576</v>
      </c>
    </row>
    <row r="157" spans="2:5">
      <c r="B157" s="5" t="s">
        <v>577</v>
      </c>
      <c r="C157" s="5" t="s">
        <v>577</v>
      </c>
      <c r="D157" s="5" t="s">
        <v>578</v>
      </c>
    </row>
    <row r="158" spans="2:5">
      <c r="B158" s="5" t="s">
        <v>579</v>
      </c>
      <c r="C158" s="5" t="s">
        <v>580</v>
      </c>
      <c r="D158" s="5" t="s">
        <v>581</v>
      </c>
    </row>
    <row r="159" spans="2:5">
      <c r="B159" s="5" t="s">
        <v>582</v>
      </c>
      <c r="C159" s="5" t="s">
        <v>583</v>
      </c>
      <c r="D159" s="5" t="s">
        <v>584</v>
      </c>
    </row>
    <row r="160" spans="2:5">
      <c r="B160" s="5" t="s">
        <v>585</v>
      </c>
      <c r="C160" s="5" t="s">
        <v>586</v>
      </c>
      <c r="D160" s="5" t="s">
        <v>587</v>
      </c>
    </row>
    <row r="161" spans="2:4">
      <c r="B161" s="5" t="s">
        <v>588</v>
      </c>
      <c r="C161" s="5" t="s">
        <v>589</v>
      </c>
      <c r="D161" s="5" t="s">
        <v>590</v>
      </c>
    </row>
    <row r="162" spans="2:4">
      <c r="B162" s="5" t="s">
        <v>591</v>
      </c>
      <c r="C162" s="5" t="s">
        <v>592</v>
      </c>
      <c r="D162" s="5" t="s">
        <v>593</v>
      </c>
    </row>
    <row r="163" spans="2:4">
      <c r="B163" s="5" t="s">
        <v>594</v>
      </c>
      <c r="C163" s="5" t="s">
        <v>595</v>
      </c>
      <c r="D163" s="5" t="s">
        <v>596</v>
      </c>
    </row>
    <row r="164" spans="2:4">
      <c r="B164" s="5" t="s">
        <v>597</v>
      </c>
      <c r="C164" s="5" t="s">
        <v>598</v>
      </c>
      <c r="D164" s="5" t="s">
        <v>599</v>
      </c>
    </row>
    <row r="165" spans="2:4">
      <c r="B165" s="6" t="s">
        <v>601</v>
      </c>
      <c r="C165" s="11" t="s">
        <v>602</v>
      </c>
      <c r="D165" s="6" t="s">
        <v>600</v>
      </c>
    </row>
    <row r="166" spans="2:4">
      <c r="B166" s="5" t="s">
        <v>608</v>
      </c>
      <c r="C166" s="5" t="s">
        <v>609</v>
      </c>
      <c r="D166" s="5" t="s">
        <v>610</v>
      </c>
    </row>
    <row r="167" spans="2:4">
      <c r="B167" s="5" t="s">
        <v>611</v>
      </c>
      <c r="C167" s="5" t="s">
        <v>612</v>
      </c>
      <c r="D167" s="5" t="s">
        <v>613</v>
      </c>
    </row>
    <row r="168" spans="2:4">
      <c r="B168" s="5" t="s">
        <v>614</v>
      </c>
      <c r="C168" s="5" t="s">
        <v>615</v>
      </c>
      <c r="D168" s="5" t="s">
        <v>616</v>
      </c>
    </row>
    <row r="169" spans="2:4">
      <c r="B169" s="5" t="s">
        <v>617</v>
      </c>
      <c r="C169" s="5" t="s">
        <v>618</v>
      </c>
      <c r="D169" s="5" t="s">
        <v>618</v>
      </c>
    </row>
    <row r="170" spans="2:4">
      <c r="B170" s="5" t="s">
        <v>619</v>
      </c>
      <c r="C170" s="5" t="s">
        <v>619</v>
      </c>
      <c r="D170" s="5" t="s">
        <v>620</v>
      </c>
    </row>
    <row r="171" spans="2:4">
      <c r="B171" s="5" t="s">
        <v>621</v>
      </c>
      <c r="C171" s="5" t="s">
        <v>622</v>
      </c>
      <c r="D171" s="5" t="s">
        <v>623</v>
      </c>
    </row>
    <row r="172" spans="2:4">
      <c r="B172" s="5" t="s">
        <v>624</v>
      </c>
      <c r="C172" s="5" t="s">
        <v>625</v>
      </c>
      <c r="D172" s="5" t="s">
        <v>626</v>
      </c>
    </row>
    <row r="173" spans="2:4">
      <c r="B173" s="5" t="s">
        <v>627</v>
      </c>
      <c r="C173" s="5" t="s">
        <v>628</v>
      </c>
      <c r="D173" s="5" t="s">
        <v>629</v>
      </c>
    </row>
    <row r="174" spans="2:4">
      <c r="B174" s="5" t="s">
        <v>630</v>
      </c>
      <c r="C174" s="5" t="s">
        <v>631</v>
      </c>
      <c r="D174" s="5" t="s">
        <v>632</v>
      </c>
    </row>
    <row r="175" spans="2:4">
      <c r="B175" s="5" t="s">
        <v>633</v>
      </c>
      <c r="C175" s="5" t="s">
        <v>634</v>
      </c>
      <c r="D175" s="5" t="s">
        <v>635</v>
      </c>
    </row>
    <row r="176" spans="2:4">
      <c r="B176" s="5" t="s">
        <v>636</v>
      </c>
      <c r="C176" s="5" t="s">
        <v>637</v>
      </c>
      <c r="D176" s="5" t="s">
        <v>638</v>
      </c>
    </row>
    <row r="177" spans="1:4">
      <c r="B177" s="5" t="s">
        <v>639</v>
      </c>
      <c r="C177" s="5" t="s">
        <v>640</v>
      </c>
      <c r="D177" s="5" t="s">
        <v>641</v>
      </c>
    </row>
    <row r="178" spans="1:4">
      <c r="B178" s="6" t="s">
        <v>603</v>
      </c>
      <c r="C178" s="11" t="s">
        <v>604</v>
      </c>
      <c r="D178" s="6" t="s">
        <v>605</v>
      </c>
    </row>
    <row r="179" spans="1:4">
      <c r="A179">
        <v>2019</v>
      </c>
      <c r="B179" s="5" t="s">
        <v>790</v>
      </c>
      <c r="C179" s="5" t="s">
        <v>791</v>
      </c>
      <c r="D179" s="5" t="s">
        <v>792</v>
      </c>
    </row>
    <row r="180" spans="1:4">
      <c r="B180" s="5" t="s">
        <v>793</v>
      </c>
      <c r="C180" s="5" t="s">
        <v>794</v>
      </c>
      <c r="D180" s="5" t="s">
        <v>795</v>
      </c>
    </row>
    <row r="181" spans="1:4">
      <c r="B181" s="5" t="s">
        <v>796</v>
      </c>
      <c r="C181" s="5" t="s">
        <v>797</v>
      </c>
      <c r="D181" s="5" t="s">
        <v>798</v>
      </c>
    </row>
    <row r="182" spans="1:4">
      <c r="B182" s="5" t="s">
        <v>799</v>
      </c>
      <c r="C182" s="5" t="s">
        <v>800</v>
      </c>
      <c r="D182" s="5" t="s">
        <v>800</v>
      </c>
    </row>
    <row r="183" spans="1:4">
      <c r="B183" s="5" t="s">
        <v>801</v>
      </c>
      <c r="C183" s="5" t="s">
        <v>801</v>
      </c>
      <c r="D183" s="5" t="s">
        <v>802</v>
      </c>
    </row>
    <row r="184" spans="1:4">
      <c r="B184" s="5" t="s">
        <v>803</v>
      </c>
      <c r="C184" s="5" t="s">
        <v>804</v>
      </c>
      <c r="D184" s="5" t="s">
        <v>805</v>
      </c>
    </row>
    <row r="185" spans="1:4">
      <c r="B185" s="5" t="s">
        <v>806</v>
      </c>
      <c r="C185" s="5" t="s">
        <v>807</v>
      </c>
      <c r="D185" s="5" t="s">
        <v>808</v>
      </c>
    </row>
    <row r="186" spans="1:4">
      <c r="B186" s="5" t="s">
        <v>809</v>
      </c>
      <c r="C186" s="5" t="s">
        <v>810</v>
      </c>
      <c r="D186" s="5" t="s">
        <v>811</v>
      </c>
    </row>
    <row r="187" spans="1:4">
      <c r="B187" s="5" t="s">
        <v>812</v>
      </c>
      <c r="C187" s="5" t="s">
        <v>813</v>
      </c>
      <c r="D187" s="5" t="s">
        <v>814</v>
      </c>
    </row>
    <row r="188" spans="1:4">
      <c r="B188" s="5" t="s">
        <v>815</v>
      </c>
      <c r="C188" s="5" t="s">
        <v>816</v>
      </c>
      <c r="D188" s="5" t="s">
        <v>817</v>
      </c>
    </row>
    <row r="189" spans="1:4">
      <c r="B189" s="5" t="s">
        <v>818</v>
      </c>
      <c r="C189" s="5" t="s">
        <v>819</v>
      </c>
      <c r="D189" s="5" t="s">
        <v>820</v>
      </c>
    </row>
    <row r="190" spans="1:4">
      <c r="B190" s="5" t="s">
        <v>821</v>
      </c>
      <c r="C190" s="5" t="s">
        <v>822</v>
      </c>
      <c r="D190" s="5" t="s">
        <v>823</v>
      </c>
    </row>
    <row r="191" spans="1:4">
      <c r="B191" s="6" t="s">
        <v>824</v>
      </c>
      <c r="C191" s="11" t="s">
        <v>825</v>
      </c>
      <c r="D191" s="6" t="s">
        <v>826</v>
      </c>
    </row>
    <row r="192" spans="1:4">
      <c r="B192" s="5" t="s">
        <v>643</v>
      </c>
      <c r="C192" s="5" t="s">
        <v>644</v>
      </c>
      <c r="D192" s="5" t="s">
        <v>645</v>
      </c>
    </row>
    <row r="193" spans="2:4">
      <c r="B193" s="5" t="s">
        <v>646</v>
      </c>
      <c r="C193" s="5" t="s">
        <v>647</v>
      </c>
      <c r="D193" s="5" t="s">
        <v>648</v>
      </c>
    </row>
    <row r="194" spans="2:4">
      <c r="B194" s="5" t="s">
        <v>649</v>
      </c>
      <c r="C194" s="5" t="s">
        <v>650</v>
      </c>
      <c r="D194" s="5" t="s">
        <v>651</v>
      </c>
    </row>
    <row r="195" spans="2:4">
      <c r="B195" s="5" t="s">
        <v>652</v>
      </c>
      <c r="C195" s="5" t="s">
        <v>653</v>
      </c>
      <c r="D195" s="5" t="s">
        <v>653</v>
      </c>
    </row>
    <row r="196" spans="2:4">
      <c r="B196" s="5" t="s">
        <v>654</v>
      </c>
      <c r="C196" s="5" t="s">
        <v>654</v>
      </c>
      <c r="D196" s="5" t="s">
        <v>655</v>
      </c>
    </row>
    <row r="197" spans="2:4">
      <c r="B197" s="5" t="s">
        <v>656</v>
      </c>
      <c r="C197" s="5" t="s">
        <v>657</v>
      </c>
      <c r="D197" s="5" t="s">
        <v>658</v>
      </c>
    </row>
    <row r="198" spans="2:4">
      <c r="B198" s="5" t="s">
        <v>659</v>
      </c>
      <c r="C198" s="5" t="s">
        <v>660</v>
      </c>
      <c r="D198" s="5" t="s">
        <v>661</v>
      </c>
    </row>
    <row r="199" spans="2:4">
      <c r="B199" s="5" t="s">
        <v>662</v>
      </c>
      <c r="C199" s="5" t="s">
        <v>663</v>
      </c>
      <c r="D199" s="5" t="s">
        <v>664</v>
      </c>
    </row>
    <row r="200" spans="2:4">
      <c r="B200" s="5" t="s">
        <v>665</v>
      </c>
      <c r="C200" s="5" t="s">
        <v>666</v>
      </c>
      <c r="D200" s="5" t="s">
        <v>667</v>
      </c>
    </row>
    <row r="201" spans="2:4">
      <c r="B201" s="5" t="s">
        <v>668</v>
      </c>
      <c r="C201" s="5" t="s">
        <v>669</v>
      </c>
      <c r="D201" s="5" t="s">
        <v>670</v>
      </c>
    </row>
    <row r="202" spans="2:4">
      <c r="B202" s="5" t="s">
        <v>671</v>
      </c>
      <c r="C202" s="5" t="s">
        <v>672</v>
      </c>
      <c r="D202" s="5" t="s">
        <v>673</v>
      </c>
    </row>
    <row r="203" spans="2:4">
      <c r="B203" s="5" t="s">
        <v>674</v>
      </c>
      <c r="C203" s="5" t="s">
        <v>675</v>
      </c>
      <c r="D203" s="5" t="s">
        <v>676</v>
      </c>
    </row>
    <row r="204" spans="2:4">
      <c r="B204" s="6" t="s">
        <v>642</v>
      </c>
      <c r="C204" s="11" t="s">
        <v>677</v>
      </c>
      <c r="D204" s="6" t="s">
        <v>678</v>
      </c>
    </row>
    <row r="205" spans="2:4">
      <c r="B205" s="5" t="s">
        <v>680</v>
      </c>
      <c r="C205" s="5" t="s">
        <v>681</v>
      </c>
      <c r="D205" s="5" t="s">
        <v>682</v>
      </c>
    </row>
    <row r="206" spans="2:4">
      <c r="B206" s="5" t="s">
        <v>683</v>
      </c>
      <c r="C206" s="5" t="s">
        <v>684</v>
      </c>
      <c r="D206" s="5" t="s">
        <v>685</v>
      </c>
    </row>
    <row r="207" spans="2:4">
      <c r="B207" s="5" t="s">
        <v>686</v>
      </c>
      <c r="C207" s="5" t="s">
        <v>687</v>
      </c>
      <c r="D207" s="5" t="s">
        <v>688</v>
      </c>
    </row>
    <row r="208" spans="2:4">
      <c r="B208" s="5" t="s">
        <v>689</v>
      </c>
      <c r="C208" s="5" t="s">
        <v>690</v>
      </c>
      <c r="D208" s="5" t="s">
        <v>690</v>
      </c>
    </row>
    <row r="209" spans="2:4">
      <c r="B209" s="5" t="s">
        <v>691</v>
      </c>
      <c r="C209" s="5" t="s">
        <v>691</v>
      </c>
      <c r="D209" s="5" t="s">
        <v>692</v>
      </c>
    </row>
    <row r="210" spans="2:4">
      <c r="B210" s="5" t="s">
        <v>693</v>
      </c>
      <c r="C210" s="5" t="s">
        <v>694</v>
      </c>
      <c r="D210" s="5" t="s">
        <v>695</v>
      </c>
    </row>
    <row r="211" spans="2:4">
      <c r="B211" s="5" t="s">
        <v>696</v>
      </c>
      <c r="C211" s="5" t="s">
        <v>697</v>
      </c>
      <c r="D211" s="5" t="s">
        <v>698</v>
      </c>
    </row>
    <row r="212" spans="2:4">
      <c r="B212" s="5" t="s">
        <v>699</v>
      </c>
      <c r="C212" s="5" t="s">
        <v>700</v>
      </c>
      <c r="D212" s="5" t="s">
        <v>701</v>
      </c>
    </row>
    <row r="213" spans="2:4">
      <c r="B213" s="5" t="s">
        <v>702</v>
      </c>
      <c r="C213" s="5" t="s">
        <v>703</v>
      </c>
      <c r="D213" s="5" t="s">
        <v>704</v>
      </c>
    </row>
    <row r="214" spans="2:4">
      <c r="B214" s="5" t="s">
        <v>705</v>
      </c>
      <c r="C214" s="5" t="s">
        <v>706</v>
      </c>
      <c r="D214" s="5" t="s">
        <v>707</v>
      </c>
    </row>
    <row r="215" spans="2:4">
      <c r="B215" s="5" t="s">
        <v>708</v>
      </c>
      <c r="C215" s="5" t="s">
        <v>709</v>
      </c>
      <c r="D215" s="5" t="s">
        <v>710</v>
      </c>
    </row>
    <row r="216" spans="2:4">
      <c r="B216" s="5" t="s">
        <v>711</v>
      </c>
      <c r="C216" s="5" t="s">
        <v>712</v>
      </c>
      <c r="D216" s="5" t="s">
        <v>713</v>
      </c>
    </row>
    <row r="217" spans="2:4">
      <c r="B217" s="6" t="s">
        <v>679</v>
      </c>
      <c r="C217" s="11" t="s">
        <v>714</v>
      </c>
      <c r="D217" s="6" t="s">
        <v>715</v>
      </c>
    </row>
    <row r="218" spans="2:4">
      <c r="B218" s="5" t="s">
        <v>717</v>
      </c>
      <c r="C218" s="5" t="s">
        <v>718</v>
      </c>
      <c r="D218" s="5" t="s">
        <v>719</v>
      </c>
    </row>
    <row r="219" spans="2:4">
      <c r="B219" s="5" t="s">
        <v>720</v>
      </c>
      <c r="C219" s="5" t="s">
        <v>721</v>
      </c>
      <c r="D219" s="5" t="s">
        <v>722</v>
      </c>
    </row>
    <row r="220" spans="2:4">
      <c r="B220" s="5" t="s">
        <v>723</v>
      </c>
      <c r="C220" s="5" t="s">
        <v>724</v>
      </c>
      <c r="D220" s="5" t="s">
        <v>725</v>
      </c>
    </row>
    <row r="221" spans="2:4">
      <c r="B221" s="5" t="s">
        <v>726</v>
      </c>
      <c r="C221" s="5" t="s">
        <v>727</v>
      </c>
      <c r="D221" s="5" t="s">
        <v>727</v>
      </c>
    </row>
    <row r="222" spans="2:4">
      <c r="B222" s="5" t="s">
        <v>728</v>
      </c>
      <c r="C222" s="5" t="s">
        <v>728</v>
      </c>
      <c r="D222" s="5" t="s">
        <v>729</v>
      </c>
    </row>
    <row r="223" spans="2:4">
      <c r="B223" s="5" t="s">
        <v>730</v>
      </c>
      <c r="C223" s="5" t="s">
        <v>731</v>
      </c>
      <c r="D223" s="5" t="s">
        <v>732</v>
      </c>
    </row>
    <row r="224" spans="2:4">
      <c r="B224" s="5" t="s">
        <v>733</v>
      </c>
      <c r="C224" s="5" t="s">
        <v>734</v>
      </c>
      <c r="D224" s="5" t="s">
        <v>735</v>
      </c>
    </row>
    <row r="225" spans="2:4">
      <c r="B225" s="5" t="s">
        <v>736</v>
      </c>
      <c r="C225" s="5" t="s">
        <v>737</v>
      </c>
      <c r="D225" s="5" t="s">
        <v>738</v>
      </c>
    </row>
    <row r="226" spans="2:4">
      <c r="B226" s="5" t="s">
        <v>739</v>
      </c>
      <c r="C226" s="5" t="s">
        <v>740</v>
      </c>
      <c r="D226" s="5" t="s">
        <v>741</v>
      </c>
    </row>
    <row r="227" spans="2:4">
      <c r="B227" s="5" t="s">
        <v>742</v>
      </c>
      <c r="C227" s="5" t="s">
        <v>743</v>
      </c>
      <c r="D227" s="5" t="s">
        <v>744</v>
      </c>
    </row>
    <row r="228" spans="2:4">
      <c r="B228" s="5" t="s">
        <v>745</v>
      </c>
      <c r="C228" s="5" t="s">
        <v>746</v>
      </c>
      <c r="D228" s="5" t="s">
        <v>747</v>
      </c>
    </row>
    <row r="229" spans="2:4">
      <c r="B229" s="5" t="s">
        <v>748</v>
      </c>
      <c r="C229" s="5" t="s">
        <v>749</v>
      </c>
      <c r="D229" s="5" t="s">
        <v>750</v>
      </c>
    </row>
    <row r="230" spans="2:4">
      <c r="B230" s="6" t="s">
        <v>716</v>
      </c>
      <c r="C230" s="11" t="s">
        <v>751</v>
      </c>
      <c r="D230" s="6" t="s">
        <v>752</v>
      </c>
    </row>
    <row r="231" spans="2:4">
      <c r="B231" s="5" t="s">
        <v>754</v>
      </c>
      <c r="C231" s="5" t="s">
        <v>755</v>
      </c>
      <c r="D231" s="5" t="s">
        <v>756</v>
      </c>
    </row>
    <row r="232" spans="2:4">
      <c r="B232" s="5" t="s">
        <v>757</v>
      </c>
      <c r="C232" s="5" t="s">
        <v>758</v>
      </c>
      <c r="D232" s="5" t="s">
        <v>759</v>
      </c>
    </row>
    <row r="233" spans="2:4">
      <c r="B233" s="5" t="s">
        <v>760</v>
      </c>
      <c r="C233" s="5" t="s">
        <v>761</v>
      </c>
      <c r="D233" s="5" t="s">
        <v>762</v>
      </c>
    </row>
    <row r="234" spans="2:4">
      <c r="B234" s="5" t="s">
        <v>763</v>
      </c>
      <c r="C234" s="5" t="s">
        <v>764</v>
      </c>
      <c r="D234" s="5" t="s">
        <v>764</v>
      </c>
    </row>
    <row r="235" spans="2:4">
      <c r="B235" s="5" t="s">
        <v>765</v>
      </c>
      <c r="C235" s="5" t="s">
        <v>765</v>
      </c>
      <c r="D235" s="5" t="s">
        <v>766</v>
      </c>
    </row>
    <row r="236" spans="2:4">
      <c r="B236" s="5" t="s">
        <v>767</v>
      </c>
      <c r="C236" s="5" t="s">
        <v>768</v>
      </c>
      <c r="D236" s="5" t="s">
        <v>769</v>
      </c>
    </row>
    <row r="237" spans="2:4">
      <c r="B237" s="5" t="s">
        <v>770</v>
      </c>
      <c r="C237" s="5" t="s">
        <v>771</v>
      </c>
      <c r="D237" s="5" t="s">
        <v>772</v>
      </c>
    </row>
    <row r="238" spans="2:4">
      <c r="B238" s="5" t="s">
        <v>773</v>
      </c>
      <c r="C238" s="5" t="s">
        <v>774</v>
      </c>
      <c r="D238" s="5" t="s">
        <v>775</v>
      </c>
    </row>
    <row r="239" spans="2:4">
      <c r="B239" s="5" t="s">
        <v>776</v>
      </c>
      <c r="C239" s="5" t="s">
        <v>777</v>
      </c>
      <c r="D239" s="5" t="s">
        <v>778</v>
      </c>
    </row>
    <row r="240" spans="2:4">
      <c r="B240" s="5" t="s">
        <v>779</v>
      </c>
      <c r="C240" s="5" t="s">
        <v>780</v>
      </c>
      <c r="D240" s="5" t="s">
        <v>781</v>
      </c>
    </row>
    <row r="241" spans="2:4">
      <c r="B241" s="5" t="s">
        <v>782</v>
      </c>
      <c r="C241" s="5" t="s">
        <v>783</v>
      </c>
      <c r="D241" s="5" t="s">
        <v>784</v>
      </c>
    </row>
    <row r="242" spans="2:4">
      <c r="B242" s="5" t="s">
        <v>785</v>
      </c>
      <c r="C242" s="5" t="s">
        <v>786</v>
      </c>
      <c r="D242" s="5" t="s">
        <v>787</v>
      </c>
    </row>
    <row r="243" spans="2:4">
      <c r="B243" s="6" t="s">
        <v>753</v>
      </c>
      <c r="C243" s="11" t="s">
        <v>788</v>
      </c>
      <c r="D243" s="6" t="s">
        <v>789</v>
      </c>
    </row>
    <row r="244" spans="2:4">
      <c r="B244" s="5" t="s">
        <v>877</v>
      </c>
      <c r="C244" s="5" t="s">
        <v>879</v>
      </c>
      <c r="D244" s="5" t="s">
        <v>880</v>
      </c>
    </row>
    <row r="245" spans="2:4">
      <c r="B245" s="5" t="s">
        <v>878</v>
      </c>
      <c r="C245" s="5" t="s">
        <v>881</v>
      </c>
      <c r="D245" s="5" t="s">
        <v>882</v>
      </c>
    </row>
    <row r="246" spans="2:4">
      <c r="B246" s="5" t="s">
        <v>883</v>
      </c>
      <c r="C246" s="5" t="s">
        <v>884</v>
      </c>
      <c r="D246" s="5" t="s">
        <v>885</v>
      </c>
    </row>
    <row r="247" spans="2:4">
      <c r="B247" s="5" t="s">
        <v>886</v>
      </c>
      <c r="C247" s="5" t="s">
        <v>887</v>
      </c>
      <c r="D247" s="5" t="s">
        <v>887</v>
      </c>
    </row>
    <row r="248" spans="2:4">
      <c r="B248" s="5" t="s">
        <v>888</v>
      </c>
      <c r="C248" s="5" t="s">
        <v>888</v>
      </c>
      <c r="D248" s="5" t="s">
        <v>889</v>
      </c>
    </row>
    <row r="249" spans="2:4">
      <c r="B249" s="5" t="s">
        <v>890</v>
      </c>
      <c r="C249" s="5" t="s">
        <v>891</v>
      </c>
      <c r="D249" s="5" t="s">
        <v>892</v>
      </c>
    </row>
    <row r="250" spans="2:4">
      <c r="B250" s="5" t="s">
        <v>893</v>
      </c>
      <c r="C250" s="5" t="s">
        <v>894</v>
      </c>
      <c r="D250" s="5" t="s">
        <v>895</v>
      </c>
    </row>
    <row r="251" spans="2:4">
      <c r="B251" s="5" t="s">
        <v>896</v>
      </c>
      <c r="C251" s="5" t="s">
        <v>897</v>
      </c>
      <c r="D251" s="5" t="s">
        <v>898</v>
      </c>
    </row>
    <row r="252" spans="2:4">
      <c r="B252" s="5" t="s">
        <v>899</v>
      </c>
      <c r="C252" s="5" t="s">
        <v>900</v>
      </c>
      <c r="D252" s="5" t="s">
        <v>901</v>
      </c>
    </row>
    <row r="253" spans="2:4">
      <c r="B253" s="5" t="s">
        <v>902</v>
      </c>
      <c r="C253" s="5" t="s">
        <v>903</v>
      </c>
      <c r="D253" s="5" t="s">
        <v>904</v>
      </c>
    </row>
    <row r="254" spans="2:4">
      <c r="B254" s="5" t="s">
        <v>905</v>
      </c>
      <c r="C254" s="5" t="s">
        <v>906</v>
      </c>
      <c r="D254" s="5" t="s">
        <v>907</v>
      </c>
    </row>
    <row r="255" spans="2:4">
      <c r="B255" s="5" t="s">
        <v>908</v>
      </c>
      <c r="C255" s="5" t="s">
        <v>909</v>
      </c>
      <c r="D255" s="5" t="s">
        <v>910</v>
      </c>
    </row>
    <row r="256" spans="2:4">
      <c r="B256" s="6" t="s">
        <v>911</v>
      </c>
      <c r="C256" s="11" t="s">
        <v>912</v>
      </c>
      <c r="D256" s="6" t="s">
        <v>913</v>
      </c>
    </row>
    <row r="257" spans="2:4">
      <c r="B257" s="5" t="s">
        <v>914</v>
      </c>
      <c r="C257" s="5" t="s">
        <v>927</v>
      </c>
      <c r="D257" s="5" t="s">
        <v>938</v>
      </c>
    </row>
    <row r="258" spans="2:4">
      <c r="B258" s="5" t="s">
        <v>915</v>
      </c>
      <c r="C258" s="5" t="s">
        <v>928</v>
      </c>
      <c r="D258" s="5" t="s">
        <v>939</v>
      </c>
    </row>
    <row r="259" spans="2:4">
      <c r="B259" s="5" t="s">
        <v>925</v>
      </c>
      <c r="C259" s="5" t="s">
        <v>929</v>
      </c>
      <c r="D259" s="5" t="s">
        <v>940</v>
      </c>
    </row>
    <row r="260" spans="2:4">
      <c r="B260" s="5" t="s">
        <v>916</v>
      </c>
      <c r="C260" s="5" t="s">
        <v>930</v>
      </c>
      <c r="D260" s="5" t="s">
        <v>930</v>
      </c>
    </row>
    <row r="261" spans="2:4">
      <c r="B261" s="5" t="s">
        <v>917</v>
      </c>
      <c r="C261" s="5" t="s">
        <v>917</v>
      </c>
      <c r="D261" s="5" t="s">
        <v>941</v>
      </c>
    </row>
    <row r="262" spans="2:4">
      <c r="B262" s="5" t="s">
        <v>918</v>
      </c>
      <c r="C262" s="5" t="s">
        <v>931</v>
      </c>
      <c r="D262" s="5" t="s">
        <v>942</v>
      </c>
    </row>
    <row r="263" spans="2:4">
      <c r="B263" s="5" t="s">
        <v>919</v>
      </c>
      <c r="C263" s="5" t="s">
        <v>932</v>
      </c>
      <c r="D263" s="5" t="s">
        <v>943</v>
      </c>
    </row>
    <row r="264" spans="2:4">
      <c r="B264" s="5" t="s">
        <v>920</v>
      </c>
      <c r="C264" s="5" t="s">
        <v>933</v>
      </c>
      <c r="D264" s="5" t="s">
        <v>944</v>
      </c>
    </row>
    <row r="265" spans="2:4">
      <c r="B265" s="5" t="s">
        <v>921</v>
      </c>
      <c r="C265" s="5" t="s">
        <v>934</v>
      </c>
      <c r="D265" s="5" t="s">
        <v>945</v>
      </c>
    </row>
    <row r="266" spans="2:4">
      <c r="B266" s="5" t="s">
        <v>922</v>
      </c>
      <c r="C266" s="5" t="s">
        <v>935</v>
      </c>
      <c r="D266" s="5" t="s">
        <v>946</v>
      </c>
    </row>
    <row r="267" spans="2:4">
      <c r="B267" s="5" t="s">
        <v>926</v>
      </c>
      <c r="C267" s="5" t="s">
        <v>936</v>
      </c>
      <c r="D267" s="5" t="s">
        <v>947</v>
      </c>
    </row>
    <row r="268" spans="2:4">
      <c r="B268" s="5" t="s">
        <v>923</v>
      </c>
      <c r="C268" s="5" t="s">
        <v>937</v>
      </c>
      <c r="D268" s="5" t="s">
        <v>948</v>
      </c>
    </row>
    <row r="269" spans="2:4">
      <c r="B269" s="6" t="s">
        <v>924</v>
      </c>
      <c r="C269" s="11" t="s">
        <v>949</v>
      </c>
      <c r="D269" s="6" t="s">
        <v>950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Ekrem Bytyqi</cp:lastModifiedBy>
  <cp:lastPrinted>2023-09-11T07:22:58Z</cp:lastPrinted>
  <dcterms:created xsi:type="dcterms:W3CDTF">2015-03-12T08:53:45Z</dcterms:created>
  <dcterms:modified xsi:type="dcterms:W3CDTF">2025-03-13T10:53:30Z</dcterms:modified>
</cp:coreProperties>
</file>