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AppData\Local\Microsoft\Windows\INetCache\Content.Outlook\QO4Y6TN1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51" i="12" l="1"/>
  <c r="C43" i="12"/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56" i="6"/>
  <c r="D45" i="6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C54" i="12"/>
  <c r="B54" i="12"/>
  <c r="C53" i="12"/>
  <c r="B53" i="12"/>
  <c r="C52" i="12"/>
  <c r="B52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U57" i="6" s="1"/>
  <c r="J45" i="6"/>
  <c r="B45" i="6"/>
  <c r="C55" i="12" l="1"/>
  <c r="C55" i="6"/>
  <c r="C54" i="6"/>
  <c r="C53" i="6"/>
  <c r="C51" i="6"/>
  <c r="C50" i="6"/>
  <c r="C47" i="6"/>
  <c r="C46" i="6"/>
  <c r="C48" i="6"/>
  <c r="C49" i="6"/>
  <c r="C40" i="12"/>
  <c r="Q57" i="6" l="1"/>
  <c r="P56" i="6"/>
  <c r="O57" i="6" s="1"/>
  <c r="M57" i="6"/>
  <c r="T57" i="6"/>
  <c r="C39" i="12"/>
  <c r="L57" i="6" l="1"/>
  <c r="S57" i="6"/>
  <c r="P42" i="12"/>
  <c r="O42" i="12"/>
  <c r="L42" i="12"/>
  <c r="I42" i="12"/>
  <c r="H42" i="12"/>
  <c r="G42" i="12"/>
  <c r="F42" i="12"/>
  <c r="E42" i="12"/>
  <c r="D42" i="12"/>
  <c r="R57" i="6" l="1"/>
  <c r="P45" i="6"/>
  <c r="K57" i="6"/>
  <c r="J56" i="6"/>
  <c r="C33" i="6"/>
  <c r="C32" i="6"/>
  <c r="C36" i="6"/>
  <c r="D36" i="6"/>
  <c r="J36" i="6"/>
  <c r="P57" i="6" l="1"/>
  <c r="C45" i="6"/>
  <c r="J57" i="6"/>
  <c r="P36" i="6"/>
  <c r="I57" i="6" l="1"/>
  <c r="C24" i="6"/>
  <c r="H57" i="6" l="1"/>
  <c r="P35" i="6"/>
  <c r="P37" i="6"/>
  <c r="P39" i="6"/>
  <c r="P40" i="6"/>
  <c r="P41" i="6"/>
  <c r="P42" i="6"/>
  <c r="P43" i="6"/>
  <c r="P34" i="6"/>
  <c r="D29" i="12"/>
  <c r="G57" i="6" l="1"/>
  <c r="D34" i="6"/>
  <c r="F57" i="6" l="1"/>
  <c r="J33" i="6"/>
  <c r="P33" i="6"/>
  <c r="E57" i="6" l="1"/>
  <c r="D33" i="6"/>
  <c r="C56" i="6" l="1"/>
  <c r="C57" i="6" s="1"/>
  <c r="D57" i="6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J43" i="6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<sst xmlns="http://schemas.openxmlformats.org/spreadsheetml/2006/main" count="984" uniqueCount="914">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</sst>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5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5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5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164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164" fontId="33" fillId="2" borderId="0" xfId="1" applyFont="1" applyFill="1"/>
    <xf numFmtId="164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164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164" fontId="1" fillId="0" borderId="10" xfId="1" applyFont="1" applyFill="1" applyBorder="1" applyAlignment="1"/>
    <xf numFmtId="164" fontId="23" fillId="36" borderId="12" xfId="1" applyFont="1" applyFill="1" applyBorder="1" applyProtection="1">
      <protection hidden="1"/>
    </xf>
    <xf numFmtId="164" fontId="21" fillId="0" borderId="12" xfId="1" applyFont="1" applyFill="1" applyBorder="1" applyProtection="1">
      <protection hidden="1"/>
    </xf>
    <xf numFmtId="164" fontId="23" fillId="0" borderId="12" xfId="1" applyFont="1" applyFill="1" applyBorder="1" applyProtection="1">
      <protection hidden="1"/>
    </xf>
    <xf numFmtId="164" fontId="21" fillId="36" borderId="12" xfId="1" applyFont="1" applyFill="1" applyBorder="1" applyProtection="1">
      <protection hidden="1"/>
    </xf>
    <xf numFmtId="164" fontId="17" fillId="0" borderId="10" xfId="1" applyFont="1" applyFill="1" applyBorder="1" applyAlignment="1"/>
    <xf numFmtId="164" fontId="0" fillId="0" borderId="12" xfId="1" applyFont="1" applyBorder="1" applyAlignment="1"/>
    <xf numFmtId="164" fontId="0" fillId="2" borderId="12" xfId="1" applyFont="1" applyFill="1" applyBorder="1" applyAlignment="1"/>
    <xf numFmtId="164" fontId="17" fillId="36" borderId="10" xfId="1" applyFont="1" applyFill="1" applyBorder="1" applyAlignment="1"/>
    <xf numFmtId="164" fontId="0" fillId="0" borderId="10" xfId="1" applyFont="1" applyFill="1" applyBorder="1" applyAlignment="1">
      <alignment horizontal="right"/>
    </xf>
    <xf numFmtId="164" fontId="0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/>
    </xf>
    <xf numFmtId="164" fontId="0" fillId="0" borderId="12" xfId="1" applyFont="1" applyBorder="1"/>
    <xf numFmtId="0" fontId="17" fillId="38" borderId="10" xfId="0" applyFont="1" applyFill="1" applyBorder="1"/>
    <xf numFmtId="164" fontId="17" fillId="38" borderId="10" xfId="1" applyFont="1" applyFill="1" applyBorder="1" applyAlignment="1"/>
    <xf numFmtId="164" fontId="0" fillId="0" borderId="12" xfId="1" applyFont="1" applyFill="1" applyBorder="1" applyAlignment="1"/>
    <xf numFmtId="0" fontId="0" fillId="40" borderId="10" xfId="0" applyFont="1" applyFill="1" applyBorder="1"/>
    <xf numFmtId="164" fontId="1" fillId="40" borderId="10" xfId="1" applyFont="1" applyFill="1" applyBorder="1" applyAlignment="1"/>
    <xf numFmtId="164" fontId="0" fillId="40" borderId="10" xfId="1" applyFont="1" applyFill="1" applyBorder="1" applyAlignment="1">
      <alignment horizontal="right"/>
    </xf>
    <xf numFmtId="164" fontId="1" fillId="40" borderId="10" xfId="1" applyFont="1" applyFill="1" applyBorder="1" applyAlignment="1">
      <alignment horizontal="right"/>
    </xf>
    <xf numFmtId="0" fontId="0" fillId="40" borderId="0" xfId="0" applyFont="1" applyFill="1"/>
    <xf numFmtId="164" fontId="0" fillId="2" borderId="0" xfId="0" applyNumberFormat="1" applyFont="1" applyFill="1"/>
    <xf numFmtId="0" fontId="0" fillId="0" borderId="0" xfId="0" applyFont="1" applyFill="1"/>
    <xf numFmtId="164" fontId="0" fillId="2" borderId="28" xfId="1" applyFont="1" applyFill="1" applyBorder="1" applyAlignment="1"/>
    <xf numFmtId="164" fontId="0" fillId="2" borderId="0" xfId="0" applyNumberFormat="1" applyFont="1" applyFill="1" applyAlignment="1">
      <alignment horizontal="center"/>
    </xf>
    <xf numFmtId="43" fontId="0" fillId="2" borderId="0" xfId="0" applyNumberFormat="1" applyFont="1" applyFill="1"/>
    <xf numFmtId="164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7"/>
  <sheetViews>
    <sheetView tabSelected="1" zoomScale="85" zoomScaleNormal="85" zoomScaleSheetLayoutView="80" workbookViewId="0">
      <pane xSplit="2" ySplit="5" topLeftCell="C27" activePane="bottomRight" state="frozen"/>
      <selection pane="topRight" activeCell="B1" sqref="B1"/>
      <selection pane="bottomLeft" activeCell="A6" sqref="A6"/>
      <selection pane="bottomRight" activeCell="B55" sqref="A55:XFD55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50" t="s">
        <v>171</v>
      </c>
      <c r="B3" s="150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50"/>
      <c r="B4" s="150"/>
      <c r="C4" s="89"/>
      <c r="D4" s="146" t="str">
        <f>IF(L!$A$1=1,L!S4,IF(L!$A$1=2,L!S13,L!S23))</f>
        <v>Adminstrata</v>
      </c>
      <c r="E4" s="90"/>
      <c r="F4" s="85"/>
      <c r="G4" s="85"/>
      <c r="H4" s="85"/>
      <c r="I4" s="85"/>
      <c r="J4" s="147" t="str">
        <f>IF(L!$A$1=1,L!AD4,IF(L!$A$1=2,L!AD13,L!AD23))</f>
        <v>Arsimi</v>
      </c>
      <c r="K4" s="90"/>
      <c r="L4" s="85"/>
      <c r="M4" s="85"/>
      <c r="N4" s="85"/>
      <c r="O4" s="85"/>
      <c r="P4" s="146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50"/>
      <c r="B5" s="150"/>
      <c r="C5" s="99" t="str">
        <f>IF(L!$A$1=1,L!I4,IF(L!$A$1=2,L!I13,L!I23))</f>
        <v>Gjithsejt Pagesat</v>
      </c>
      <c r="D5" s="146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8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6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9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9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9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9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9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9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9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9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9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9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9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9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9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9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9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9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9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9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9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9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9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9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9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9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9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9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4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5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5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5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5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5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5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5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5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5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5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20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20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5"/>
      <c r="B43" s="91" t="str">
        <f>IF(L!$A$1=1,L!B216,IF(L!$A$1=2,L!C216,L!D216))</f>
        <v>2021 Dhjetor</v>
      </c>
      <c r="C43" s="120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20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20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4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20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20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5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20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20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5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20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20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5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20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20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5"/>
      <c r="B49" s="91" t="str">
        <f>IF(L!$A$1=1,L!B222,IF(L!$A$1=2,L!C222,L!D222))</f>
        <v>2022 Maj</v>
      </c>
      <c r="C49" s="117">
        <f t="shared" si="31"/>
        <v>1330770.1200000001</v>
      </c>
      <c r="D49" s="118">
        <f t="shared" si="33"/>
        <v>657248.98</v>
      </c>
      <c r="E49" s="118">
        <v>90136.58</v>
      </c>
      <c r="F49" s="118">
        <v>65585.47</v>
      </c>
      <c r="G49" s="118">
        <v>17985.099999999999</v>
      </c>
      <c r="H49" s="118">
        <v>47520</v>
      </c>
      <c r="I49" s="118">
        <v>436021.83</v>
      </c>
      <c r="J49" s="120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20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5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20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20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5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20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20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5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20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20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5"/>
      <c r="B53" s="91" t="str">
        <f>IF(L!$A$1=1,L!B226,IF(L!$A$1=2,L!C226,L!D226))</f>
        <v>2022 Shtator</v>
      </c>
      <c r="C53" s="117">
        <f t="shared" si="31"/>
        <v>982591.30999999994</v>
      </c>
      <c r="D53" s="118">
        <f t="shared" si="33"/>
        <v>325903.07</v>
      </c>
      <c r="E53" s="118">
        <v>91998.37</v>
      </c>
      <c r="F53" s="118">
        <v>87375.22</v>
      </c>
      <c r="G53" s="118">
        <v>15001.2</v>
      </c>
      <c r="H53" s="118">
        <v>19200</v>
      </c>
      <c r="I53" s="118">
        <v>112328.28</v>
      </c>
      <c r="J53" s="120">
        <f t="shared" si="37"/>
        <v>508798.10999999993</v>
      </c>
      <c r="K53" s="118">
        <v>440791.54</v>
      </c>
      <c r="L53" s="118">
        <v>15273.41</v>
      </c>
      <c r="M53" s="118">
        <v>2289.92</v>
      </c>
      <c r="N53" s="118">
        <v>0</v>
      </c>
      <c r="O53" s="118">
        <v>50443.24</v>
      </c>
      <c r="P53" s="120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5"/>
      <c r="B54" s="91" t="str">
        <f>IF(L!$A$1=1,L!B227,IF(L!$A$1=2,L!C227,L!D227))</f>
        <v>2022 Tetor</v>
      </c>
      <c r="C54" s="117">
        <f t="shared" si="31"/>
        <v>1385741.18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20">
        <f t="shared" si="37"/>
        <v>919842.02</v>
      </c>
      <c r="K54" s="118">
        <v>878273.27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20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5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20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20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5"/>
      <c r="B56" s="91" t="str">
        <f>IF(L!$A$1=1,L!B229,IF(L!$A$1=2,L!C229,L!D229))</f>
        <v>2022 Dhjetor</v>
      </c>
      <c r="C56" s="117">
        <f t="shared" ref="C56" si="38">D56+J56+P56</f>
        <v>0</v>
      </c>
      <c r="D56" s="118">
        <f t="shared" si="33"/>
        <v>0</v>
      </c>
      <c r="E56" s="119"/>
      <c r="F56" s="119"/>
      <c r="G56" s="119"/>
      <c r="H56" s="119"/>
      <c r="I56" s="119"/>
      <c r="J56" s="117">
        <f t="shared" si="37"/>
        <v>0</v>
      </c>
      <c r="K56" s="119"/>
      <c r="L56" s="119"/>
      <c r="M56" s="119"/>
      <c r="N56" s="118"/>
      <c r="O56" s="119"/>
      <c r="P56" s="120">
        <f t="shared" si="36"/>
        <v>0</v>
      </c>
      <c r="Q56" s="119"/>
      <c r="R56" s="119"/>
      <c r="S56" s="119"/>
      <c r="T56" s="119"/>
      <c r="U56" s="119">
        <f t="shared" ref="U56" si="39">V56+AB56+AH56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14460335.17</v>
      </c>
      <c r="D57" s="117">
        <f t="shared" ref="D57:U57" si="40">SUM(D45:D56)</f>
        <v>6229012.6400000006</v>
      </c>
      <c r="E57" s="117">
        <f t="shared" si="40"/>
        <v>996998.36999999988</v>
      </c>
      <c r="F57" s="117">
        <f t="shared" si="40"/>
        <v>924427.88</v>
      </c>
      <c r="G57" s="117">
        <f t="shared" si="40"/>
        <v>158736.48000000001</v>
      </c>
      <c r="H57" s="117">
        <f t="shared" si="40"/>
        <v>248246.36</v>
      </c>
      <c r="I57" s="117">
        <f t="shared" si="40"/>
        <v>3900603.5499999993</v>
      </c>
      <c r="J57" s="117">
        <f t="shared" si="40"/>
        <v>6264175.3499999996</v>
      </c>
      <c r="K57" s="117">
        <f t="shared" si="40"/>
        <v>5359184.5200000005</v>
      </c>
      <c r="L57" s="117">
        <f t="shared" si="40"/>
        <v>366265.2</v>
      </c>
      <c r="M57" s="117">
        <f t="shared" si="40"/>
        <v>52858.229999999996</v>
      </c>
      <c r="N57" s="117">
        <f t="shared" si="40"/>
        <v>0</v>
      </c>
      <c r="O57" s="117">
        <f t="shared" si="40"/>
        <v>485867.39999999991</v>
      </c>
      <c r="P57" s="117">
        <f t="shared" si="40"/>
        <v>1967147.18</v>
      </c>
      <c r="Q57" s="117">
        <f t="shared" si="40"/>
        <v>1078496.8700000001</v>
      </c>
      <c r="R57" s="117">
        <f t="shared" si="40"/>
        <v>409336.92000000004</v>
      </c>
      <c r="S57" s="117">
        <f t="shared" si="40"/>
        <v>46495.45</v>
      </c>
      <c r="T57" s="117">
        <f t="shared" si="40"/>
        <v>64352.3</v>
      </c>
      <c r="U57" s="117">
        <f t="shared" si="40"/>
        <v>368465.64</v>
      </c>
    </row>
  </sheetData>
  <sheetProtection deleteColumns="0" deleteRows="0" selectLockedCells="1" pivotTables="0" selectUnlockedCells="1"/>
  <mergeCells count="9"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M34 Q34:R34 P35:P43 J18 D43 O3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25" activePane="bottomRight" state="frozen"/>
      <selection pane="topRight" activeCell="C1" sqref="C1"/>
      <selection pane="bottomLeft" activeCell="A9" sqref="A9"/>
      <selection pane="bottomRight" activeCell="B53" sqref="A53:XFD53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customHeight="1">
      <c r="A4" s="151">
        <v>2019</v>
      </c>
      <c r="B4" s="97" t="str">
        <f>IF(L!$A$1=1,L!B179,IF(L!$A$1=2,L!C179,L!D179))</f>
        <v>2019 Janar</v>
      </c>
      <c r="C4" s="121">
        <f>SUM(D4:P4)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40"/>
      <c r="N4" s="140"/>
      <c r="O4" s="123">
        <v>1870</v>
      </c>
      <c r="P4" s="123">
        <v>10566</v>
      </c>
    </row>
    <row r="5" spans="1:16" s="3" customFormat="1" ht="21.95" customHeight="1">
      <c r="A5" s="151"/>
      <c r="B5" s="97" t="str">
        <f>IF(L!$A$1=1,L!B180,IF(L!$A$1=2,L!C180,L!D180))</f>
        <v>2019 Shkurt</v>
      </c>
      <c r="C5" s="121">
        <f t="shared" ref="C5:C15" si="0">SUM(D5:P5)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40"/>
      <c r="N5" s="140"/>
      <c r="O5" s="123">
        <v>1342.7</v>
      </c>
      <c r="P5" s="123">
        <v>13285</v>
      </c>
    </row>
    <row r="6" spans="1:16" s="3" customFormat="1" ht="21.95" customHeight="1">
      <c r="A6" s="151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40"/>
      <c r="N6" s="140"/>
      <c r="O6" s="123">
        <v>1797.3</v>
      </c>
      <c r="P6" s="123">
        <v>10115</v>
      </c>
    </row>
    <row r="7" spans="1:16" s="3" customFormat="1" ht="21.95" customHeight="1">
      <c r="A7" s="151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40"/>
      <c r="N7" s="140"/>
      <c r="O7" s="123">
        <v>1915</v>
      </c>
      <c r="P7" s="123">
        <v>13920</v>
      </c>
    </row>
    <row r="8" spans="1:16" s="3" customFormat="1" ht="21.95" customHeight="1">
      <c r="A8" s="151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2">
        <v>2465.5</v>
      </c>
      <c r="K8" s="122">
        <v>1290</v>
      </c>
      <c r="L8" s="123">
        <v>26317.08</v>
      </c>
      <c r="M8" s="140"/>
      <c r="N8" s="140"/>
      <c r="O8" s="123">
        <v>3195</v>
      </c>
      <c r="P8" s="123">
        <v>13956</v>
      </c>
    </row>
    <row r="9" spans="1:16" s="3" customFormat="1" ht="21.95" customHeight="1">
      <c r="A9" s="151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2">
        <v>4085.5</v>
      </c>
      <c r="K9" s="122">
        <v>1290</v>
      </c>
      <c r="L9" s="123">
        <v>27526.15</v>
      </c>
      <c r="M9" s="140"/>
      <c r="N9" s="140"/>
      <c r="O9" s="123">
        <v>730</v>
      </c>
      <c r="P9" s="123">
        <v>10736</v>
      </c>
    </row>
    <row r="10" spans="1:16" s="3" customFormat="1" ht="21.95" customHeight="1">
      <c r="A10" s="151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40"/>
      <c r="N10" s="140"/>
      <c r="O10" s="123">
        <v>2555</v>
      </c>
      <c r="P10" s="123">
        <v>17625</v>
      </c>
    </row>
    <row r="11" spans="1:16" s="3" customFormat="1" ht="21.95" customHeight="1">
      <c r="A11" s="151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40"/>
      <c r="N11" s="140"/>
      <c r="O11" s="123">
        <v>1540</v>
      </c>
      <c r="P11" s="123">
        <v>22063</v>
      </c>
    </row>
    <row r="12" spans="1:16" s="3" customFormat="1" ht="21.95" customHeight="1">
      <c r="A12" s="151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40"/>
      <c r="N12" s="140"/>
      <c r="O12" s="123">
        <v>1070</v>
      </c>
      <c r="P12" s="123">
        <v>16845</v>
      </c>
    </row>
    <row r="13" spans="1:16" s="3" customFormat="1" ht="21.95" customHeight="1">
      <c r="A13" s="151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40"/>
      <c r="N13" s="140"/>
      <c r="O13" s="123">
        <v>1965</v>
      </c>
      <c r="P13" s="123">
        <v>18901</v>
      </c>
    </row>
    <row r="14" spans="1:16" s="3" customFormat="1" ht="21.95" customHeight="1">
      <c r="A14" s="151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40"/>
      <c r="N14" s="140"/>
      <c r="O14" s="123">
        <v>295</v>
      </c>
      <c r="P14" s="123">
        <v>16286</v>
      </c>
    </row>
    <row r="15" spans="1:16" s="3" customFormat="1" ht="21.95" customHeight="1">
      <c r="A15" s="151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40"/>
      <c r="N15" s="140"/>
      <c r="O15" s="123">
        <v>479</v>
      </c>
      <c r="P15" s="123">
        <v>21890.5</v>
      </c>
    </row>
    <row r="16" spans="1:16" s="3" customFormat="1" ht="21.95" customHeight="1">
      <c r="A16" s="151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P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/>
      <c r="N16" s="124"/>
      <c r="O16" s="124">
        <f t="shared" si="1"/>
        <v>18754</v>
      </c>
      <c r="P16" s="124">
        <f t="shared" si="1"/>
        <v>186188.5</v>
      </c>
    </row>
    <row r="17" spans="1:17" s="3" customFormat="1" ht="20.100000000000001" customHeight="1">
      <c r="A17" s="151">
        <v>2020</v>
      </c>
      <c r="B17" s="97" t="str">
        <f>IF(L!$A$1=1,L!B192,IF(L!$A$1=2,L!C192,L!D192))</f>
        <v>2020 Janar</v>
      </c>
      <c r="C17" s="121">
        <f>SUM(D17:P17)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40"/>
      <c r="N17" s="140"/>
      <c r="O17" s="123">
        <v>20</v>
      </c>
      <c r="P17" s="123">
        <v>20595</v>
      </c>
    </row>
    <row r="18" spans="1:17" s="3" customFormat="1" ht="20.100000000000001" customHeight="1">
      <c r="A18" s="151"/>
      <c r="B18" s="97" t="str">
        <f>IF(L!$A$1=1,L!B193,IF(L!$A$1=2,L!C193,L!D193))</f>
        <v>2020 Shkurt</v>
      </c>
      <c r="C18" s="121">
        <f t="shared" ref="C18:C28" si="2">SUM(D18:P18)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40"/>
      <c r="N18" s="140"/>
      <c r="O18" s="123">
        <v>40</v>
      </c>
      <c r="P18" s="123">
        <v>18945</v>
      </c>
    </row>
    <row r="19" spans="1:17" s="3" customFormat="1" ht="18.75" customHeight="1">
      <c r="A19" s="151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40">
        <v>0</v>
      </c>
      <c r="N19" s="140"/>
      <c r="O19" s="123">
        <v>280</v>
      </c>
      <c r="P19" s="123">
        <v>12216</v>
      </c>
    </row>
    <row r="20" spans="1:17" s="3" customFormat="1" ht="20.100000000000001" customHeight="1">
      <c r="A20" s="151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40">
        <v>0</v>
      </c>
      <c r="N20" s="140"/>
      <c r="O20" s="123">
        <v>0</v>
      </c>
      <c r="P20" s="123">
        <v>1610</v>
      </c>
    </row>
    <row r="21" spans="1:17" s="3" customFormat="1" ht="20.100000000000001" customHeight="1">
      <c r="A21" s="151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2">
        <v>676</v>
      </c>
      <c r="K21" s="122">
        <v>0</v>
      </c>
      <c r="L21" s="123">
        <v>4661.87</v>
      </c>
      <c r="M21" s="140">
        <v>0</v>
      </c>
      <c r="N21" s="140"/>
      <c r="O21" s="123">
        <v>0</v>
      </c>
      <c r="P21" s="123">
        <v>5465</v>
      </c>
    </row>
    <row r="22" spans="1:17" s="3" customFormat="1" ht="20.100000000000001" customHeight="1">
      <c r="A22" s="151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2">
        <v>0</v>
      </c>
      <c r="K22" s="122">
        <v>0</v>
      </c>
      <c r="L22" s="123">
        <v>43443.9</v>
      </c>
      <c r="M22" s="140">
        <v>0</v>
      </c>
      <c r="N22" s="140"/>
      <c r="O22" s="123">
        <v>270</v>
      </c>
      <c r="P22" s="123">
        <v>14405</v>
      </c>
    </row>
    <row r="23" spans="1:17" s="3" customFormat="1" ht="20.100000000000001" customHeight="1">
      <c r="A23" s="151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40">
        <v>0</v>
      </c>
      <c r="N23" s="140"/>
      <c r="O23" s="123">
        <v>140</v>
      </c>
      <c r="P23" s="123">
        <v>20510</v>
      </c>
    </row>
    <row r="24" spans="1:17" s="3" customFormat="1" ht="20.100000000000001" customHeight="1">
      <c r="A24" s="151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40">
        <v>0</v>
      </c>
      <c r="N24" s="140"/>
      <c r="O24" s="123">
        <v>90</v>
      </c>
      <c r="P24" s="123">
        <v>21697.5</v>
      </c>
    </row>
    <row r="25" spans="1:17" s="3" customFormat="1" ht="20.100000000000001" customHeight="1">
      <c r="A25" s="151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40">
        <v>0</v>
      </c>
      <c r="N25" s="140"/>
      <c r="O25" s="123">
        <v>831</v>
      </c>
      <c r="P25" s="123">
        <v>24864.5</v>
      </c>
    </row>
    <row r="26" spans="1:17" s="3" customFormat="1" ht="20.100000000000001" customHeight="1">
      <c r="A26" s="151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40">
        <v>0</v>
      </c>
      <c r="N26" s="140"/>
      <c r="O26" s="123">
        <v>941.1</v>
      </c>
      <c r="P26" s="123">
        <v>22627.5</v>
      </c>
    </row>
    <row r="27" spans="1:17" s="3" customFormat="1" ht="20.100000000000001" customHeight="1">
      <c r="A27" s="151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40">
        <v>0</v>
      </c>
      <c r="N27" s="140"/>
      <c r="O27" s="123">
        <v>1100</v>
      </c>
      <c r="P27" s="123">
        <v>22044</v>
      </c>
    </row>
    <row r="28" spans="1:17" s="3" customFormat="1" ht="20.100000000000001" customHeight="1">
      <c r="A28" s="151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40">
        <v>0</v>
      </c>
      <c r="N28" s="140"/>
      <c r="O28" s="123">
        <v>1650</v>
      </c>
      <c r="P28" s="123">
        <v>22386</v>
      </c>
    </row>
    <row r="29" spans="1:17" s="3" customFormat="1" ht="20.100000000000001" customHeight="1">
      <c r="A29" s="151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P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0</v>
      </c>
      <c r="N29" s="124"/>
      <c r="O29" s="124">
        <f t="shared" si="3"/>
        <v>5362.1</v>
      </c>
      <c r="P29" s="124">
        <f t="shared" si="3"/>
        <v>207365.5</v>
      </c>
      <c r="Q29" s="113"/>
    </row>
    <row r="30" spans="1:17" s="3" customFormat="1" ht="18.75" customHeight="1">
      <c r="A30" s="152">
        <v>2021</v>
      </c>
      <c r="B30" s="97" t="str">
        <f>IF(L!$A$1=1,L!B205,IF(L!$A$1=2,L!C205,L!D205))</f>
        <v>2021 Janar</v>
      </c>
      <c r="C30" s="116">
        <f>SUM(D30:P30)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0</v>
      </c>
      <c r="N30" s="126"/>
      <c r="O30" s="126">
        <v>1401.1</v>
      </c>
      <c r="P30" s="127">
        <v>20025</v>
      </c>
    </row>
    <row r="31" spans="1:17" s="3" customFormat="1" ht="18.75" customHeight="1">
      <c r="A31" s="153"/>
      <c r="B31" s="97" t="str">
        <f>IF(L!$A$1=1,L!B206,IF(L!$A$1=2,L!C206,L!D206))</f>
        <v>2021 Shkurt</v>
      </c>
      <c r="C31" s="116">
        <f>SUM(D31:P31)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43">
        <v>0</v>
      </c>
      <c r="N31" s="126"/>
      <c r="O31" s="125">
        <v>3040</v>
      </c>
      <c r="P31" s="128">
        <v>20626</v>
      </c>
    </row>
    <row r="32" spans="1:17" s="3" customFormat="1" ht="18.75" customHeight="1">
      <c r="A32" s="153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0</v>
      </c>
      <c r="N32" s="125"/>
      <c r="O32" s="125">
        <v>2370</v>
      </c>
      <c r="P32" s="128">
        <v>29333</v>
      </c>
    </row>
    <row r="33" spans="1:217" s="137" customFormat="1" ht="18.75" customHeight="1">
      <c r="A33" s="153"/>
      <c r="B33" s="133" t="str">
        <f>IF(L!$A$1=1,L!B208,IF(L!$A$1=2,L!C208,L!D208))</f>
        <v>2021 Prill</v>
      </c>
      <c r="C33" s="134">
        <f t="shared" si="4"/>
        <v>115686.32999999999</v>
      </c>
      <c r="D33" s="135">
        <v>57170.17</v>
      </c>
      <c r="E33" s="135">
        <v>4960</v>
      </c>
      <c r="F33" s="135">
        <v>4628</v>
      </c>
      <c r="G33" s="135">
        <v>144</v>
      </c>
      <c r="H33" s="135">
        <v>3002.65</v>
      </c>
      <c r="I33" s="135">
        <v>7399</v>
      </c>
      <c r="J33" s="135">
        <v>3679</v>
      </c>
      <c r="K33" s="135">
        <v>3720</v>
      </c>
      <c r="L33" s="135">
        <v>29923.51</v>
      </c>
      <c r="M33" s="135">
        <v>0</v>
      </c>
      <c r="N33" s="135"/>
      <c r="O33" s="135">
        <v>1060</v>
      </c>
      <c r="P33" s="136">
        <v>0</v>
      </c>
      <c r="Q33" s="155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39"/>
      <c r="CZ33" s="139"/>
      <c r="DA33" s="139"/>
      <c r="DB33" s="139"/>
      <c r="DC33" s="139"/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  <c r="DV33" s="139"/>
      <c r="DW33" s="139"/>
      <c r="DX33" s="139"/>
      <c r="DY33" s="139"/>
      <c r="DZ33" s="139"/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39"/>
      <c r="EN33" s="139"/>
      <c r="EO33" s="139"/>
      <c r="EP33" s="139"/>
      <c r="EQ33" s="139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139"/>
      <c r="FL33" s="139"/>
      <c r="FM33" s="139"/>
      <c r="FN33" s="139"/>
      <c r="FO33" s="139"/>
      <c r="FP33" s="139"/>
      <c r="FQ33" s="139"/>
      <c r="FR33" s="139"/>
      <c r="FS33" s="139"/>
      <c r="FT33" s="139"/>
      <c r="FU33" s="139"/>
      <c r="FV33" s="139"/>
      <c r="FW33" s="139"/>
      <c r="FX33" s="139"/>
      <c r="FY33" s="139"/>
      <c r="FZ33" s="139"/>
      <c r="GA33" s="139"/>
      <c r="GB33" s="139"/>
      <c r="GC33" s="139"/>
      <c r="GD33" s="139"/>
      <c r="GE33" s="139"/>
      <c r="GF33" s="139"/>
      <c r="GG33" s="139"/>
      <c r="GH33" s="139"/>
      <c r="GI33" s="139"/>
      <c r="GJ33" s="139"/>
      <c r="GK33" s="139"/>
      <c r="GL33" s="139"/>
      <c r="GM33" s="139"/>
      <c r="GN33" s="139"/>
      <c r="GO33" s="139"/>
      <c r="GP33" s="139"/>
      <c r="GQ33" s="139"/>
      <c r="GR33" s="139"/>
      <c r="GS33" s="139"/>
      <c r="GT33" s="139"/>
      <c r="GU33" s="139"/>
      <c r="GV33" s="139"/>
      <c r="GW33" s="139"/>
      <c r="GX33" s="139"/>
      <c r="GY33" s="139"/>
      <c r="GZ33" s="139"/>
      <c r="HA33" s="139"/>
      <c r="HB33" s="139"/>
      <c r="HC33" s="139"/>
      <c r="HD33" s="139"/>
      <c r="HE33" s="139"/>
      <c r="HF33" s="139"/>
      <c r="HG33" s="139"/>
      <c r="HH33" s="139"/>
      <c r="HI33" s="139"/>
    </row>
    <row r="34" spans="1:217" s="3" customFormat="1" ht="18.75" customHeight="1">
      <c r="A34" s="153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0</v>
      </c>
      <c r="N34" s="125"/>
      <c r="O34" s="125">
        <v>2400</v>
      </c>
      <c r="P34" s="128">
        <v>0</v>
      </c>
    </row>
    <row r="35" spans="1:217" s="3" customFormat="1" ht="18.75" customHeight="1">
      <c r="A35" s="153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0</v>
      </c>
      <c r="N35" s="125"/>
      <c r="O35" s="125">
        <v>2150</v>
      </c>
      <c r="P35" s="128">
        <v>58353.5</v>
      </c>
    </row>
    <row r="36" spans="1:217" s="3" customFormat="1" ht="18.75" customHeight="1">
      <c r="A36" s="153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0</v>
      </c>
      <c r="N36" s="125"/>
      <c r="O36" s="125">
        <v>1805</v>
      </c>
      <c r="P36" s="128">
        <v>0</v>
      </c>
    </row>
    <row r="37" spans="1:217" s="3" customFormat="1" ht="18.75" customHeight="1">
      <c r="A37" s="153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0</v>
      </c>
      <c r="N37" s="125"/>
      <c r="O37" s="125">
        <v>2390</v>
      </c>
      <c r="P37" s="128">
        <v>0</v>
      </c>
    </row>
    <row r="38" spans="1:217" s="3" customFormat="1" ht="18.75" customHeight="1">
      <c r="A38" s="153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0</v>
      </c>
      <c r="N38" s="125"/>
      <c r="O38" s="125">
        <v>2050</v>
      </c>
      <c r="P38" s="128">
        <v>94540</v>
      </c>
    </row>
    <row r="39" spans="1:217" s="3" customFormat="1" ht="18.75" customHeight="1">
      <c r="A39" s="153"/>
      <c r="B39" s="97" t="str">
        <f>IF(L!$A$1=1,L!B214,IF(L!$A$1=2,L!C214,L!D214))</f>
        <v>2021 Tetor</v>
      </c>
      <c r="C39" s="116">
        <f>SUM(D39:P39)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5"/>
      <c r="O39" s="125">
        <v>0</v>
      </c>
      <c r="P39" s="128"/>
    </row>
    <row r="40" spans="1:217" s="3" customFormat="1" ht="18.75" customHeight="1">
      <c r="A40" s="153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5">
        <v>18388.3</v>
      </c>
      <c r="E40" s="125">
        <v>8375</v>
      </c>
      <c r="F40" s="125">
        <v>6652</v>
      </c>
      <c r="G40" s="125">
        <v>0</v>
      </c>
      <c r="H40" s="125">
        <v>5429.94</v>
      </c>
      <c r="I40" s="125">
        <v>1707.42</v>
      </c>
      <c r="J40" s="125">
        <v>3870.5</v>
      </c>
      <c r="K40" s="125">
        <v>3630</v>
      </c>
      <c r="L40" s="125">
        <v>10035.18</v>
      </c>
      <c r="M40" s="125">
        <v>0</v>
      </c>
      <c r="N40" s="125"/>
      <c r="O40" s="125"/>
      <c r="P40" s="128"/>
    </row>
    <row r="41" spans="1:217" s="3" customFormat="1" ht="18.75" customHeight="1">
      <c r="A41" s="153"/>
      <c r="B41" s="97" t="str">
        <f>IF(L!$A$1=1,L!B216,IF(L!$A$1=2,L!C216,L!D216))</f>
        <v>2021 Dhjetor</v>
      </c>
      <c r="C41" s="116">
        <f t="shared" si="4"/>
        <v>113106.07999999999</v>
      </c>
      <c r="D41" s="125">
        <v>37142.639999999999</v>
      </c>
      <c r="E41" s="125">
        <v>10885</v>
      </c>
      <c r="F41" s="125">
        <v>10847</v>
      </c>
      <c r="G41" s="125">
        <v>0</v>
      </c>
      <c r="H41" s="125">
        <v>29860.73</v>
      </c>
      <c r="I41" s="125">
        <v>0</v>
      </c>
      <c r="J41" s="125">
        <v>5188</v>
      </c>
      <c r="K41" s="125">
        <v>3285</v>
      </c>
      <c r="L41" s="125">
        <v>15897.71</v>
      </c>
      <c r="M41" s="125">
        <v>0</v>
      </c>
      <c r="N41" s="125"/>
      <c r="O41" s="125"/>
      <c r="P41" s="128"/>
    </row>
    <row r="42" spans="1:217" s="3" customFormat="1" ht="18.75" customHeight="1">
      <c r="A42" s="154"/>
      <c r="B42" s="130" t="str">
        <f>IF(L!$A$1=1,L!B217,IF(L!$A$1=2,L!C217,L!D217))</f>
        <v>Gjithsej 2021</v>
      </c>
      <c r="C42" s="131">
        <f>SUM(C30:C41)</f>
        <v>1393978.58</v>
      </c>
      <c r="D42" s="131">
        <f t="shared" ref="D42:P42" si="5">SUM(D30:D41)</f>
        <v>577233.31000000017</v>
      </c>
      <c r="E42" s="131">
        <f t="shared" si="5"/>
        <v>100646</v>
      </c>
      <c r="F42" s="131">
        <f t="shared" si="5"/>
        <v>79890</v>
      </c>
      <c r="G42" s="131">
        <f t="shared" si="5"/>
        <v>1911.85</v>
      </c>
      <c r="H42" s="131">
        <f t="shared" si="5"/>
        <v>70523.83</v>
      </c>
      <c r="I42" s="131">
        <f t="shared" si="5"/>
        <v>54516.339999999989</v>
      </c>
      <c r="J42" s="131">
        <f>SUM(J3:J41)</f>
        <v>189477.86</v>
      </c>
      <c r="K42" s="131">
        <f>SUM(K30:K41)</f>
        <v>23400</v>
      </c>
      <c r="L42" s="131">
        <f t="shared" si="5"/>
        <v>210603.14999999994</v>
      </c>
      <c r="M42" s="131">
        <v>0</v>
      </c>
      <c r="N42" s="131"/>
      <c r="O42" s="131">
        <f t="shared" si="5"/>
        <v>18666.099999999999</v>
      </c>
      <c r="P42" s="131">
        <f t="shared" si="5"/>
        <v>222877.5</v>
      </c>
    </row>
    <row r="43" spans="1:217" s="3" customFormat="1" ht="18.75" customHeight="1">
      <c r="A43" s="152">
        <v>2022</v>
      </c>
      <c r="B43" s="97" t="str">
        <f>IF(L!$A$1=1,L!B218,IF(L!$A$1=2,L!C218,L!D218))</f>
        <v>2022 Janar</v>
      </c>
      <c r="C43" s="116">
        <f>SUM(D43:P43)</f>
        <v>101736.05</v>
      </c>
      <c r="D43" s="125">
        <v>25056.86</v>
      </c>
      <c r="E43" s="126">
        <v>8225</v>
      </c>
      <c r="F43" s="126">
        <v>6454</v>
      </c>
      <c r="G43" s="126">
        <v>0</v>
      </c>
      <c r="H43" s="126">
        <v>2354.5500000000002</v>
      </c>
      <c r="I43" s="126">
        <v>813.83</v>
      </c>
      <c r="J43" s="126">
        <v>4556.5</v>
      </c>
      <c r="K43" s="126">
        <v>3195</v>
      </c>
      <c r="L43" s="126">
        <v>15890.81</v>
      </c>
      <c r="M43" s="125">
        <v>0</v>
      </c>
      <c r="N43" s="126">
        <v>0</v>
      </c>
      <c r="O43" s="126">
        <v>8740</v>
      </c>
      <c r="P43" s="127">
        <v>26449.5</v>
      </c>
    </row>
    <row r="44" spans="1:217" s="3" customFormat="1" ht="18.75" customHeight="1">
      <c r="A44" s="153"/>
      <c r="B44" s="97" t="str">
        <f>IF(L!$A$1=1,L!B219,IF(L!$A$1=2,L!C219,L!D219))</f>
        <v>2022 Shkurt</v>
      </c>
      <c r="C44" s="116">
        <f t="shared" ref="C44:C53" si="6">SUM(D44:P44)</f>
        <v>99662.9</v>
      </c>
      <c r="D44" s="125">
        <v>25393.1</v>
      </c>
      <c r="E44" s="126">
        <v>6935</v>
      </c>
      <c r="F44" s="126">
        <v>7408</v>
      </c>
      <c r="G44" s="126">
        <v>160</v>
      </c>
      <c r="H44" s="126">
        <v>2638.05</v>
      </c>
      <c r="I44" s="126">
        <v>0</v>
      </c>
      <c r="J44" s="126">
        <v>4909</v>
      </c>
      <c r="K44" s="126">
        <v>3420</v>
      </c>
      <c r="L44" s="126">
        <v>18183.25</v>
      </c>
      <c r="M44" s="125">
        <v>0</v>
      </c>
      <c r="N44" s="125">
        <v>19.5</v>
      </c>
      <c r="O44" s="125">
        <v>4360</v>
      </c>
      <c r="P44" s="128">
        <v>26237</v>
      </c>
    </row>
    <row r="45" spans="1:217" s="3" customFormat="1" ht="18.75" customHeight="1">
      <c r="A45" s="153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5">
        <v>47793.81</v>
      </c>
      <c r="E45" s="125">
        <v>7790</v>
      </c>
      <c r="F45" s="128">
        <v>6072</v>
      </c>
      <c r="G45" s="125">
        <v>0</v>
      </c>
      <c r="H45" s="125">
        <v>10199.700000000001</v>
      </c>
      <c r="I45" s="125">
        <v>16175.64</v>
      </c>
      <c r="J45" s="125">
        <v>4680</v>
      </c>
      <c r="K45" s="125">
        <v>0</v>
      </c>
      <c r="L45" s="125">
        <v>27027.46</v>
      </c>
      <c r="M45" s="125">
        <v>0</v>
      </c>
      <c r="N45" s="125">
        <v>24.9</v>
      </c>
      <c r="O45" s="125">
        <v>1600</v>
      </c>
      <c r="P45" s="128">
        <v>29404.5</v>
      </c>
    </row>
    <row r="46" spans="1:217" s="3" customFormat="1" ht="18.75" customHeight="1">
      <c r="A46" s="153"/>
      <c r="B46" s="97" t="str">
        <f>IF(L!$A$1=1,L!B221,IF(L!$A$1=2,L!C221,L!D221))</f>
        <v>2022 Prill</v>
      </c>
      <c r="C46" s="116">
        <f t="shared" si="6"/>
        <v>173487.98</v>
      </c>
      <c r="D46" s="125">
        <v>62765.1</v>
      </c>
      <c r="E46" s="125">
        <v>5760</v>
      </c>
      <c r="F46" s="125">
        <v>3312</v>
      </c>
      <c r="G46" s="125">
        <v>0</v>
      </c>
      <c r="H46" s="125">
        <v>2788.3</v>
      </c>
      <c r="I46" s="125">
        <v>44519.92</v>
      </c>
      <c r="J46" s="125">
        <v>4519.5</v>
      </c>
      <c r="K46" s="125">
        <v>3690</v>
      </c>
      <c r="L46" s="125">
        <v>17328.16</v>
      </c>
      <c r="M46" s="125">
        <v>0</v>
      </c>
      <c r="N46" s="125">
        <v>0</v>
      </c>
      <c r="O46" s="125">
        <v>2435</v>
      </c>
      <c r="P46" s="128">
        <v>26370</v>
      </c>
    </row>
    <row r="47" spans="1:217" s="3" customFormat="1" ht="18.75" customHeight="1">
      <c r="A47" s="153"/>
      <c r="B47" s="97" t="str">
        <f>IF(L!$A$1=1,L!B222,IF(L!$A$1=2,L!C222,L!D222))</f>
        <v>2022 Maj</v>
      </c>
      <c r="C47" s="116">
        <f t="shared" si="6"/>
        <v>138082.37</v>
      </c>
      <c r="D47" s="125">
        <v>37900.67</v>
      </c>
      <c r="E47" s="125">
        <v>7637</v>
      </c>
      <c r="F47" s="125">
        <v>8790</v>
      </c>
      <c r="G47" s="125">
        <v>0</v>
      </c>
      <c r="H47" s="125">
        <v>6725.14</v>
      </c>
      <c r="I47" s="125">
        <v>237</v>
      </c>
      <c r="J47" s="125">
        <v>4045.5</v>
      </c>
      <c r="K47" s="125">
        <v>3720</v>
      </c>
      <c r="L47" s="125">
        <v>24420.25</v>
      </c>
      <c r="M47" s="125">
        <v>20795.21</v>
      </c>
      <c r="N47" s="125">
        <v>6.6</v>
      </c>
      <c r="O47" s="125">
        <v>4400</v>
      </c>
      <c r="P47" s="128">
        <v>19405</v>
      </c>
    </row>
    <row r="48" spans="1:217" s="3" customFormat="1" ht="18.75" customHeight="1">
      <c r="A48" s="153"/>
      <c r="B48" s="97" t="str">
        <f>IF(L!$A$1=1,L!B223,IF(L!$A$1=2,L!C223,L!D223))</f>
        <v>2022 Qershor</v>
      </c>
      <c r="C48" s="116">
        <f t="shared" si="6"/>
        <v>127515.61</v>
      </c>
      <c r="D48" s="125">
        <v>30550.52</v>
      </c>
      <c r="E48" s="125">
        <v>8544</v>
      </c>
      <c r="F48" s="125">
        <v>3845</v>
      </c>
      <c r="G48" s="125">
        <v>0</v>
      </c>
      <c r="H48" s="125">
        <v>6263.05</v>
      </c>
      <c r="I48" s="125">
        <v>0</v>
      </c>
      <c r="J48" s="125">
        <v>253</v>
      </c>
      <c r="K48" s="125">
        <v>7605.5</v>
      </c>
      <c r="L48" s="125">
        <v>48062.21</v>
      </c>
      <c r="M48" s="125">
        <v>0</v>
      </c>
      <c r="N48" s="125">
        <v>0</v>
      </c>
      <c r="O48" s="125">
        <v>1751.33</v>
      </c>
      <c r="P48" s="128">
        <v>20641</v>
      </c>
    </row>
    <row r="49" spans="1:16" s="3" customFormat="1" ht="18.75" customHeight="1">
      <c r="A49" s="153"/>
      <c r="B49" s="97" t="str">
        <f>IF(L!$A$1=1,L!B224,IF(L!$A$1=2,L!C224,L!D224))</f>
        <v>2022 Korrik</v>
      </c>
      <c r="C49" s="116">
        <f t="shared" si="6"/>
        <v>137549.09999999998</v>
      </c>
      <c r="D49" s="125">
        <v>35725.96</v>
      </c>
      <c r="E49" s="125">
        <v>9375</v>
      </c>
      <c r="F49" s="125">
        <v>5533</v>
      </c>
      <c r="G49" s="125">
        <v>215.76</v>
      </c>
      <c r="H49" s="125">
        <v>13300.96</v>
      </c>
      <c r="I49" s="125">
        <v>15891</v>
      </c>
      <c r="J49" s="125">
        <v>4260</v>
      </c>
      <c r="K49" s="125">
        <v>1185</v>
      </c>
      <c r="L49" s="125">
        <v>29836.09</v>
      </c>
      <c r="M49" s="125">
        <v>0</v>
      </c>
      <c r="N49" s="125">
        <v>0</v>
      </c>
      <c r="O49" s="125">
        <v>1901.33</v>
      </c>
      <c r="P49" s="128">
        <v>20325</v>
      </c>
    </row>
    <row r="50" spans="1:16" s="3" customFormat="1" ht="18.75" customHeight="1">
      <c r="A50" s="153"/>
      <c r="B50" s="97" t="str">
        <f>IF(L!$A$1=1,L!B225,IF(L!$A$1=2,L!C225,L!D225))</f>
        <v>2022 Gusht</v>
      </c>
      <c r="C50" s="116">
        <f t="shared" si="6"/>
        <v>184797.93999999997</v>
      </c>
      <c r="D50" s="125">
        <v>74136.73</v>
      </c>
      <c r="E50" s="125">
        <v>11915</v>
      </c>
      <c r="F50" s="125">
        <v>8228</v>
      </c>
      <c r="G50" s="125">
        <v>368.4</v>
      </c>
      <c r="H50" s="125">
        <v>1512</v>
      </c>
      <c r="I50" s="125">
        <v>17460</v>
      </c>
      <c r="J50" s="125">
        <v>6364</v>
      </c>
      <c r="K50" s="125">
        <v>0</v>
      </c>
      <c r="L50" s="125">
        <v>30894.38</v>
      </c>
      <c r="M50" s="125"/>
      <c r="N50" s="125">
        <v>23.1</v>
      </c>
      <c r="O50" s="125">
        <v>2671.33</v>
      </c>
      <c r="P50" s="128">
        <v>31225</v>
      </c>
    </row>
    <row r="51" spans="1:16" s="3" customFormat="1" ht="18.75" customHeight="1">
      <c r="A51" s="153"/>
      <c r="B51" s="97" t="str">
        <f>IF(L!$A$1=1,L!B226,IF(L!$A$1=2,L!C226,L!D226))</f>
        <v>2022 Shtator</v>
      </c>
      <c r="C51" s="116">
        <f>SUM(D51:P51)</f>
        <v>93917.04</v>
      </c>
      <c r="D51" s="125">
        <v>27674.47</v>
      </c>
      <c r="E51" s="125">
        <v>9675</v>
      </c>
      <c r="F51" s="125">
        <v>1200</v>
      </c>
      <c r="G51" s="125">
        <v>0</v>
      </c>
      <c r="H51" s="125">
        <v>0</v>
      </c>
      <c r="I51" s="125">
        <v>2139.1999999999998</v>
      </c>
      <c r="J51" s="125">
        <v>4577</v>
      </c>
      <c r="K51" s="125">
        <v>0</v>
      </c>
      <c r="L51" s="125">
        <v>19081.37</v>
      </c>
      <c r="M51" s="125"/>
      <c r="N51" s="125">
        <v>0</v>
      </c>
      <c r="O51" s="125">
        <v>6510</v>
      </c>
      <c r="P51" s="128">
        <v>23060</v>
      </c>
    </row>
    <row r="52" spans="1:16" s="3" customFormat="1" ht="18.75" customHeight="1">
      <c r="A52" s="153"/>
      <c r="B52" s="97" t="str">
        <f>IF(L!$A$1=1,L!B227,IF(L!$A$1=2,L!C227,L!D227))</f>
        <v>2022 Tetor</v>
      </c>
      <c r="C52" s="116">
        <f t="shared" si="6"/>
        <v>81521.11</v>
      </c>
      <c r="D52" s="125">
        <v>32306.18</v>
      </c>
      <c r="E52" s="125">
        <v>7930</v>
      </c>
      <c r="F52" s="125">
        <v>4677</v>
      </c>
      <c r="G52" s="125">
        <v>0</v>
      </c>
      <c r="H52" s="125">
        <v>0</v>
      </c>
      <c r="I52" s="125">
        <v>826</v>
      </c>
      <c r="J52" s="125">
        <v>2705.5</v>
      </c>
      <c r="K52" s="125">
        <v>3165</v>
      </c>
      <c r="L52" s="125">
        <v>29911.43</v>
      </c>
      <c r="M52" s="125"/>
      <c r="N52" s="125"/>
      <c r="O52" s="125"/>
      <c r="P52" s="128"/>
    </row>
    <row r="53" spans="1:16" s="3" customFormat="1" ht="18.75" customHeight="1">
      <c r="A53" s="153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5">
        <v>32502.69</v>
      </c>
      <c r="E53" s="125">
        <v>9210</v>
      </c>
      <c r="F53" s="125">
        <v>4242.66</v>
      </c>
      <c r="G53" s="125">
        <v>135</v>
      </c>
      <c r="H53" s="125">
        <v>692.65</v>
      </c>
      <c r="I53" s="125">
        <v>1961.65</v>
      </c>
      <c r="J53" s="125">
        <v>5590</v>
      </c>
      <c r="K53" s="125">
        <v>3345</v>
      </c>
      <c r="L53" s="125">
        <v>46985.440000000002</v>
      </c>
      <c r="M53" s="125"/>
      <c r="N53" s="125"/>
      <c r="O53" s="125"/>
      <c r="P53" s="128"/>
    </row>
    <row r="54" spans="1:16" s="3" customFormat="1" ht="18.75" customHeight="1">
      <c r="A54" s="153"/>
      <c r="B54" s="97" t="str">
        <f>IF(L!$A$1=1,L!B229,IF(L!$A$1=2,L!C229,L!D229))</f>
        <v>2022 Dhjetor</v>
      </c>
      <c r="C54" s="116">
        <f t="shared" ref="C54" si="7">SUM(D54:P54)</f>
        <v>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8"/>
    </row>
    <row r="55" spans="1:16" s="3" customFormat="1" ht="18.75" customHeight="1">
      <c r="A55" s="154"/>
      <c r="B55" s="130" t="str">
        <f>IF(L!$A$1=1,L!B230,IF(L!$A$1=2,L!C230,L!D230))</f>
        <v>Gjithsej 2022</v>
      </c>
      <c r="C55" s="131">
        <f>SUM(C43:C54)</f>
        <v>1393703.2000000002</v>
      </c>
      <c r="D55" s="131">
        <f t="shared" ref="D55:P55" si="8">SUM(D43:D54)</f>
        <v>431806.08999999997</v>
      </c>
      <c r="E55" s="131">
        <f t="shared" si="8"/>
        <v>92996</v>
      </c>
      <c r="F55" s="131">
        <f t="shared" si="8"/>
        <v>59761.66</v>
      </c>
      <c r="G55" s="131">
        <f t="shared" si="8"/>
        <v>879.16</v>
      </c>
      <c r="H55" s="131">
        <f t="shared" si="8"/>
        <v>46474.400000000001</v>
      </c>
      <c r="I55" s="131">
        <f t="shared" si="8"/>
        <v>100024.23999999999</v>
      </c>
      <c r="J55" s="131">
        <f t="shared" si="8"/>
        <v>46460</v>
      </c>
      <c r="K55" s="131">
        <f t="shared" si="8"/>
        <v>29325.5</v>
      </c>
      <c r="L55" s="131">
        <f t="shared" si="8"/>
        <v>307620.84999999998</v>
      </c>
      <c r="M55" s="131">
        <f t="shared" si="8"/>
        <v>20795.21</v>
      </c>
      <c r="N55" s="131">
        <f t="shared" si="8"/>
        <v>74.099999999999994</v>
      </c>
      <c r="O55" s="131">
        <f t="shared" si="8"/>
        <v>34368.990000000005</v>
      </c>
      <c r="P55" s="131">
        <f t="shared" si="8"/>
        <v>223117</v>
      </c>
    </row>
    <row r="56" spans="1:16" s="3" customFormat="1">
      <c r="D56" s="4"/>
      <c r="E56" s="4"/>
      <c r="F56" s="4"/>
      <c r="P56" s="72"/>
    </row>
    <row r="57" spans="1:16" s="3" customFormat="1">
      <c r="C57" s="138"/>
      <c r="D57" s="4"/>
      <c r="E57" s="4"/>
      <c r="F57" s="4"/>
      <c r="P57" s="72"/>
    </row>
    <row r="58" spans="1:16" s="3" customFormat="1">
      <c r="D58" s="4"/>
      <c r="E58" s="4"/>
      <c r="F58" s="4"/>
      <c r="P58" s="72"/>
    </row>
    <row r="59" spans="1:16" s="3" customFormat="1">
      <c r="C59" s="138"/>
      <c r="D59" s="4"/>
      <c r="E59" s="4"/>
      <c r="F59" s="4"/>
      <c r="P59" s="72"/>
    </row>
    <row r="60" spans="1:16" s="3" customFormat="1">
      <c r="D60" s="4"/>
      <c r="E60" s="4"/>
      <c r="F60" s="4"/>
      <c r="P60" s="72"/>
    </row>
    <row r="61" spans="1:16" s="3" customFormat="1">
      <c r="D61" s="4"/>
      <c r="E61" s="4"/>
      <c r="F61" s="4"/>
      <c r="P61" s="72"/>
    </row>
    <row r="62" spans="1:16" s="3" customFormat="1">
      <c r="D62" s="4"/>
      <c r="E62" s="4"/>
      <c r="F62" s="141"/>
      <c r="P62" s="72"/>
    </row>
    <row r="63" spans="1:16" s="3" customFormat="1">
      <c r="D63" s="4"/>
      <c r="E63" s="4"/>
      <c r="F63" s="4"/>
      <c r="P63" s="72"/>
    </row>
    <row r="64" spans="1:16" s="3" customFormat="1">
      <c r="D64" s="4"/>
      <c r="E64" s="4"/>
      <c r="F64" s="4"/>
      <c r="K64" s="142"/>
      <c r="P64" s="72"/>
    </row>
    <row r="65" spans="4:16" s="3" customFormat="1">
      <c r="D65" s="4"/>
      <c r="E65" s="4"/>
      <c r="F65" s="4"/>
      <c r="P65" s="72"/>
    </row>
    <row r="66" spans="4:16" s="3" customFormat="1">
      <c r="D66" s="4"/>
      <c r="E66" s="4"/>
      <c r="F66" s="4"/>
      <c r="P66" s="72"/>
    </row>
    <row r="67" spans="4:16" s="3" customFormat="1">
      <c r="D67" s="4"/>
      <c r="E67" s="4"/>
      <c r="F67" s="4"/>
      <c r="P67" s="72"/>
    </row>
    <row r="68" spans="4:16" s="3" customFormat="1">
      <c r="D68" s="4"/>
      <c r="E68" s="4"/>
      <c r="F68" s="4"/>
      <c r="P68" s="72"/>
    </row>
    <row r="69" spans="4:16" s="3" customFormat="1">
      <c r="D69" s="4"/>
      <c r="E69" s="4"/>
      <c r="F69" s="4"/>
      <c r="P69" s="72"/>
    </row>
    <row r="70" spans="4:16" s="3" customFormat="1">
      <c r="D70" s="4"/>
      <c r="E70" s="4"/>
      <c r="F70" s="4"/>
      <c r="P70" s="72"/>
    </row>
    <row r="71" spans="4:16" s="3" customFormat="1">
      <c r="D71" s="4"/>
      <c r="E71" s="4"/>
      <c r="F71" s="4"/>
      <c r="P71" s="72"/>
    </row>
    <row r="72" spans="4:16" s="3" customFormat="1">
      <c r="D72" s="4"/>
      <c r="E72" s="4"/>
      <c r="F72" s="4"/>
      <c r="P72" s="72"/>
    </row>
    <row r="73" spans="4:16" s="3" customFormat="1">
      <c r="D73" s="4"/>
      <c r="E73" s="4"/>
      <c r="F73" s="4"/>
      <c r="P73" s="72"/>
    </row>
    <row r="74" spans="4:16" s="3" customFormat="1">
      <c r="D74" s="4"/>
      <c r="E74" s="4"/>
      <c r="F74" s="4"/>
      <c r="P74" s="72"/>
    </row>
    <row r="75" spans="4:16" s="3" customFormat="1">
      <c r="D75" s="4"/>
      <c r="E75" s="4"/>
      <c r="F75" s="4"/>
      <c r="P75" s="72"/>
    </row>
    <row r="76" spans="4:16" s="3" customFormat="1">
      <c r="D76" s="4"/>
      <c r="E76" s="4"/>
      <c r="F76" s="4"/>
      <c r="P76" s="72"/>
    </row>
    <row r="77" spans="4:16" s="3" customFormat="1">
      <c r="D77" s="4"/>
      <c r="E77" s="4"/>
      <c r="F77" s="4"/>
      <c r="P77" s="72"/>
    </row>
    <row r="78" spans="4:16" s="3" customFormat="1">
      <c r="D78" s="4"/>
      <c r="E78" s="4"/>
      <c r="F78" s="4"/>
      <c r="P78" s="72"/>
    </row>
    <row r="79" spans="4:16" s="3" customFormat="1">
      <c r="D79" s="4"/>
      <c r="E79" s="4"/>
      <c r="F79" s="4"/>
      <c r="P79" s="72"/>
    </row>
    <row r="80" spans="4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5">
    <mergeCell ref="A4:A16"/>
    <mergeCell ref="A17:A29"/>
    <mergeCell ref="A30:A42"/>
    <mergeCell ref="A43:A55"/>
    <mergeCell ref="Q33:CX33"/>
  </mergeCells>
  <pageMargins left="0.25" right="0.25" top="0.75" bottom="0.75" header="0.3" footer="0.3"/>
  <pageSetup paperSize="9" scale="82" orientation="landscape" r:id="rId1"/>
  <ignoredErrors>
    <ignoredError sqref="C29" formula="1"/>
    <ignoredError sqref="C4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2021-05-25T12:10:12Z</cp:lastPrinted>
  <dcterms:created xsi:type="dcterms:W3CDTF">2015-03-12T08:53:45Z</dcterms:created>
  <dcterms:modified xsi:type="dcterms:W3CDTF">2022-12-19T08:59:45Z</dcterms:modified>
</cp:coreProperties>
</file>