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PORTET SHPENZIME- TE HYRA 2022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54" i="6" l="1"/>
  <c r="D51" i="6"/>
  <c r="C51" i="12" l="1"/>
  <c r="C43" i="12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2" i="6"/>
  <c r="D53" i="6"/>
  <c r="D55" i="6"/>
  <c r="D56" i="6"/>
  <c r="D45" i="6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C55" i="12" s="1"/>
  <c r="B52" i="12"/>
  <c r="B51" i="12"/>
  <c r="C50" i="12"/>
  <c r="B50" i="12"/>
  <c r="C49" i="12"/>
  <c r="C59" i="12" s="1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C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U57" i="6" s="1"/>
  <c r="J45" i="6"/>
  <c r="B45" i="6"/>
  <c r="C54" i="6" l="1"/>
  <c r="C53" i="6"/>
  <c r="C51" i="6"/>
  <c r="C50" i="6"/>
  <c r="C47" i="6"/>
  <c r="C46" i="6"/>
  <c r="C48" i="6"/>
  <c r="C49" i="6"/>
  <c r="C40" i="12"/>
  <c r="Q57" i="6" l="1"/>
  <c r="P56" i="6"/>
  <c r="O57" i="6" s="1"/>
  <c r="M57" i="6"/>
  <c r="T57" i="6"/>
  <c r="C39" i="12"/>
  <c r="L57" i="6" l="1"/>
  <c r="S57" i="6"/>
  <c r="P42" i="12"/>
  <c r="O42" i="12"/>
  <c r="L42" i="12"/>
  <c r="I42" i="12"/>
  <c r="H42" i="12"/>
  <c r="G42" i="12"/>
  <c r="F42" i="12"/>
  <c r="E42" i="12"/>
  <c r="D42" i="12"/>
  <c r="R57" i="6" l="1"/>
  <c r="P45" i="6"/>
  <c r="K57" i="6"/>
  <c r="J56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<sst xmlns="http://schemas.openxmlformats.org/spreadsheetml/2006/main" count="984" uniqueCount="914">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</sst>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5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5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5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43" fontId="0" fillId="2" borderId="0" xfId="0" applyNumberFormat="1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tabSelected="1" zoomScale="85" zoomScaleNormal="85" zoomScaleSheetLayoutView="80" workbookViewId="0">
      <pane xSplit="2" ySplit="5" topLeftCell="C30" activePane="bottomRight" state="frozen"/>
      <selection pane="topRight" activeCell="B1" sqref="B1"/>
      <selection pane="bottomLeft" activeCell="A6" sqref="A6"/>
      <selection pane="bottomRight" activeCell="E45" sqref="E45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50" t="s">
        <v>171</v>
      </c>
      <c r="B3" s="150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50"/>
      <c r="B4" s="150"/>
      <c r="C4" s="89"/>
      <c r="D4" s="146" t="str">
        <f>IF(L!$A$1=1,L!S4,IF(L!$A$1=2,L!S13,L!S23))</f>
        <v>Adminstrata</v>
      </c>
      <c r="E4" s="90"/>
      <c r="F4" s="85"/>
      <c r="G4" s="85"/>
      <c r="H4" s="85"/>
      <c r="I4" s="85"/>
      <c r="J4" s="147" t="str">
        <f>IF(L!$A$1=1,L!AD4,IF(L!$A$1=2,L!AD13,L!AD23))</f>
        <v>Arsimi</v>
      </c>
      <c r="K4" s="90"/>
      <c r="L4" s="85"/>
      <c r="M4" s="85"/>
      <c r="N4" s="85"/>
      <c r="O4" s="85"/>
      <c r="P4" s="146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50"/>
      <c r="B5" s="150"/>
      <c r="C5" s="99" t="str">
        <f>IF(L!$A$1=1,L!I4,IF(L!$A$1=2,L!I13,L!I23))</f>
        <v>Gjithsejt Pagesat</v>
      </c>
      <c r="D5" s="146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8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6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9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9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9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9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9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9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9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9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9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9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9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9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9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9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9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9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9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9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9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9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9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9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9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9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9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9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4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5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5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5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5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5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5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5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5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5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5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5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4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5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20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20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5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20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20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5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20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20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5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20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20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5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20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20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5"/>
      <c r="B51" s="91" t="str">
        <f>IF(L!$A$1=1,L!B224,IF(L!$A$1=2,L!C224,L!D224))</f>
        <v>2022 Korrik</v>
      </c>
      <c r="C51" s="117">
        <f t="shared" si="31"/>
        <v>1966747.44</v>
      </c>
      <c r="D51" s="118">
        <f>SUM(E51:I51)</f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20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20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5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20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20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5"/>
      <c r="B53" s="91" t="str">
        <f>IF(L!$A$1=1,L!B226,IF(L!$A$1=2,L!C226,L!D226))</f>
        <v>2022 Shtator</v>
      </c>
      <c r="C53" s="117">
        <f t="shared" si="31"/>
        <v>982591.30999999994</v>
      </c>
      <c r="D53" s="118">
        <f t="shared" si="33"/>
        <v>325903.07</v>
      </c>
      <c r="E53" s="118">
        <v>91998.37</v>
      </c>
      <c r="F53" s="118">
        <v>87375.22</v>
      </c>
      <c r="G53" s="118">
        <v>15001.2</v>
      </c>
      <c r="H53" s="118">
        <v>19200</v>
      </c>
      <c r="I53" s="118">
        <v>112328.28</v>
      </c>
      <c r="J53" s="120">
        <f t="shared" si="37"/>
        <v>508798.10999999993</v>
      </c>
      <c r="K53" s="118">
        <v>440791.54</v>
      </c>
      <c r="L53" s="118">
        <v>15273.41</v>
      </c>
      <c r="M53" s="118">
        <v>2289.92</v>
      </c>
      <c r="N53" s="118">
        <v>0</v>
      </c>
      <c r="O53" s="118">
        <v>50443.24</v>
      </c>
      <c r="P53" s="120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5"/>
      <c r="B54" s="91" t="str">
        <f>IF(L!$A$1=1,L!B227,IF(L!$A$1=2,L!C227,L!D227))</f>
        <v>2022 Tetor</v>
      </c>
      <c r="C54" s="117">
        <f t="shared" si="31"/>
        <v>1385741.18</v>
      </c>
      <c r="D54" s="118">
        <f>SUM(E54:I54)</f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20">
        <f t="shared" si="37"/>
        <v>919842.02</v>
      </c>
      <c r="K54" s="118">
        <v>878273.27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20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5"/>
      <c r="B55" s="91" t="str">
        <f>IF(L!$A$1=1,L!B228,IF(L!$A$1=2,L!C228,L!D228))</f>
        <v xml:space="preserve">2022 Nëntor </v>
      </c>
      <c r="C55" s="117">
        <f>D55+J55+P55</f>
        <v>0</v>
      </c>
      <c r="D55" s="118">
        <f t="shared" si="33"/>
        <v>0</v>
      </c>
      <c r="E55" s="118"/>
      <c r="F55" s="118"/>
      <c r="G55" s="118"/>
      <c r="H55" s="118"/>
      <c r="I55" s="118"/>
      <c r="J55" s="120">
        <f t="shared" si="37"/>
        <v>0</v>
      </c>
      <c r="K55" s="118"/>
      <c r="L55" s="118"/>
      <c r="M55" s="118"/>
      <c r="N55" s="118"/>
      <c r="O55" s="118"/>
      <c r="P55" s="120">
        <f t="shared" si="36"/>
        <v>0</v>
      </c>
      <c r="Q55" s="118"/>
      <c r="R55" s="118"/>
      <c r="S55" s="118"/>
      <c r="T55" s="118"/>
      <c r="U55" s="118"/>
    </row>
    <row r="56" spans="1:21">
      <c r="A56" s="145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13123926.470000001</v>
      </c>
      <c r="D57" s="117">
        <f t="shared" ref="D57:U57" si="40">SUM(D45:D56)</f>
        <v>5752898.3900000006</v>
      </c>
      <c r="E57" s="117">
        <f t="shared" si="40"/>
        <v>905332.35999999987</v>
      </c>
      <c r="F57" s="117">
        <f t="shared" si="40"/>
        <v>872058.34</v>
      </c>
      <c r="G57" s="117">
        <f t="shared" si="40"/>
        <v>142110.47</v>
      </c>
      <c r="H57" s="117">
        <f t="shared" si="40"/>
        <v>243236.36</v>
      </c>
      <c r="I57" s="117">
        <f t="shared" si="40"/>
        <v>3590160.8599999994</v>
      </c>
      <c r="J57" s="117">
        <f t="shared" si="40"/>
        <v>5539860.9100000001</v>
      </c>
      <c r="K57" s="117">
        <f t="shared" si="40"/>
        <v>4874266.83</v>
      </c>
      <c r="L57" s="117">
        <f t="shared" si="40"/>
        <v>183817.90000000002</v>
      </c>
      <c r="M57" s="117">
        <f t="shared" si="40"/>
        <v>45908.78</v>
      </c>
      <c r="N57" s="117">
        <f t="shared" si="40"/>
        <v>0</v>
      </c>
      <c r="O57" s="117">
        <f t="shared" si="40"/>
        <v>435867.39999999991</v>
      </c>
      <c r="P57" s="117">
        <f t="shared" si="40"/>
        <v>1831167.17</v>
      </c>
      <c r="Q57" s="117">
        <f t="shared" si="40"/>
        <v>982829.37</v>
      </c>
      <c r="R57" s="117">
        <f t="shared" si="40"/>
        <v>383292.64</v>
      </c>
      <c r="S57" s="117">
        <f t="shared" si="40"/>
        <v>46495.45</v>
      </c>
      <c r="T57" s="117">
        <f t="shared" si="40"/>
        <v>63952.3</v>
      </c>
      <c r="U57" s="117">
        <f t="shared" si="40"/>
        <v>354597.41000000003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34" activePane="bottomRight" state="frozen"/>
      <selection pane="topRight" activeCell="C1" sqref="C1"/>
      <selection pane="bottomLeft" activeCell="A9" sqref="A9"/>
      <selection pane="bottomRight" activeCell="I52" sqref="I52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customHeight="1">
      <c r="A4" s="151">
        <v>2019</v>
      </c>
      <c r="B4" s="97" t="str">
        <f>IF(L!$A$1=1,L!B179,IF(L!$A$1=2,L!C179,L!D179))</f>
        <v>2019 Janar</v>
      </c>
      <c r="C4" s="121">
        <f>SUM(D4:P4)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40"/>
      <c r="N4" s="140"/>
      <c r="O4" s="123">
        <v>1870</v>
      </c>
      <c r="P4" s="123">
        <v>10566</v>
      </c>
    </row>
    <row r="5" spans="1:16" s="3" customFormat="1" ht="21.95" customHeight="1">
      <c r="A5" s="151"/>
      <c r="B5" s="97" t="str">
        <f>IF(L!$A$1=1,L!B180,IF(L!$A$1=2,L!C180,L!D180))</f>
        <v>2019 Shkurt</v>
      </c>
      <c r="C5" s="121">
        <f t="shared" ref="C5:C15" si="0">SUM(D5:P5)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40"/>
      <c r="N5" s="140"/>
      <c r="O5" s="123">
        <v>1342.7</v>
      </c>
      <c r="P5" s="123">
        <v>13285</v>
      </c>
    </row>
    <row r="6" spans="1:16" s="3" customFormat="1" ht="21.95" customHeight="1">
      <c r="A6" s="151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40"/>
      <c r="N6" s="140"/>
      <c r="O6" s="123">
        <v>1797.3</v>
      </c>
      <c r="P6" s="123">
        <v>10115</v>
      </c>
    </row>
    <row r="7" spans="1:16" s="3" customFormat="1" ht="21.95" customHeight="1">
      <c r="A7" s="151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40"/>
      <c r="N7" s="140"/>
      <c r="O7" s="123">
        <v>1915</v>
      </c>
      <c r="P7" s="123">
        <v>13920</v>
      </c>
    </row>
    <row r="8" spans="1:16" s="3" customFormat="1" ht="21.95" customHeight="1">
      <c r="A8" s="151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40"/>
      <c r="N8" s="140"/>
      <c r="O8" s="123">
        <v>3195</v>
      </c>
      <c r="P8" s="123">
        <v>13956</v>
      </c>
    </row>
    <row r="9" spans="1:16" s="3" customFormat="1" ht="21.95" customHeight="1">
      <c r="A9" s="151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40"/>
      <c r="N9" s="140"/>
      <c r="O9" s="123">
        <v>730</v>
      </c>
      <c r="P9" s="123">
        <v>10736</v>
      </c>
    </row>
    <row r="10" spans="1:16" s="3" customFormat="1" ht="21.95" customHeight="1">
      <c r="A10" s="151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40"/>
      <c r="N10" s="140"/>
      <c r="O10" s="123">
        <v>2555</v>
      </c>
      <c r="P10" s="123">
        <v>17625</v>
      </c>
    </row>
    <row r="11" spans="1:16" s="3" customFormat="1" ht="21.95" customHeight="1">
      <c r="A11" s="151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40"/>
      <c r="N11" s="140"/>
      <c r="O11" s="123">
        <v>1540</v>
      </c>
      <c r="P11" s="123">
        <v>22063</v>
      </c>
    </row>
    <row r="12" spans="1:16" s="3" customFormat="1" ht="21.95" customHeight="1">
      <c r="A12" s="151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40"/>
      <c r="N12" s="140"/>
      <c r="O12" s="123">
        <v>1070</v>
      </c>
      <c r="P12" s="123">
        <v>16845</v>
      </c>
    </row>
    <row r="13" spans="1:16" s="3" customFormat="1" ht="21.95" customHeight="1">
      <c r="A13" s="151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40"/>
      <c r="N13" s="140"/>
      <c r="O13" s="123">
        <v>1965</v>
      </c>
      <c r="P13" s="123">
        <v>18901</v>
      </c>
    </row>
    <row r="14" spans="1:16" s="3" customFormat="1" ht="21.95" customHeight="1">
      <c r="A14" s="151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40"/>
      <c r="N14" s="140"/>
      <c r="O14" s="123">
        <v>295</v>
      </c>
      <c r="P14" s="123">
        <v>16286</v>
      </c>
    </row>
    <row r="15" spans="1:16" s="3" customFormat="1" ht="21.95" customHeight="1">
      <c r="A15" s="151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40"/>
      <c r="N15" s="140"/>
      <c r="O15" s="123">
        <v>479</v>
      </c>
      <c r="P15" s="123">
        <v>21890.5</v>
      </c>
    </row>
    <row r="16" spans="1:16" s="3" customFormat="1" ht="21.95" customHeight="1">
      <c r="A16" s="151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P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/>
      <c r="N16" s="124"/>
      <c r="O16" s="124">
        <f t="shared" si="1"/>
        <v>18754</v>
      </c>
      <c r="P16" s="124">
        <f t="shared" si="1"/>
        <v>186188.5</v>
      </c>
    </row>
    <row r="17" spans="1:17" s="3" customFormat="1" ht="20.100000000000001" customHeight="1">
      <c r="A17" s="151">
        <v>2020</v>
      </c>
      <c r="B17" s="97" t="str">
        <f>IF(L!$A$1=1,L!B192,IF(L!$A$1=2,L!C192,L!D192))</f>
        <v>2020 Janar</v>
      </c>
      <c r="C17" s="121">
        <f>SUM(D17:P17)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40"/>
      <c r="N17" s="140"/>
      <c r="O17" s="123">
        <v>20</v>
      </c>
      <c r="P17" s="123">
        <v>20595</v>
      </c>
    </row>
    <row r="18" spans="1:17" s="3" customFormat="1" ht="20.100000000000001" customHeight="1">
      <c r="A18" s="151"/>
      <c r="B18" s="97" t="str">
        <f>IF(L!$A$1=1,L!B193,IF(L!$A$1=2,L!C193,L!D193))</f>
        <v>2020 Shkurt</v>
      </c>
      <c r="C18" s="121">
        <f t="shared" ref="C18:C28" si="2">SUM(D18:P18)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40"/>
      <c r="N18" s="140"/>
      <c r="O18" s="123">
        <v>40</v>
      </c>
      <c r="P18" s="123">
        <v>18945</v>
      </c>
    </row>
    <row r="19" spans="1:17" s="3" customFormat="1" ht="18.75" customHeight="1">
      <c r="A19" s="151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40">
        <v>0</v>
      </c>
      <c r="N19" s="140"/>
      <c r="O19" s="123">
        <v>280</v>
      </c>
      <c r="P19" s="123">
        <v>12216</v>
      </c>
    </row>
    <row r="20" spans="1:17" s="3" customFormat="1" ht="20.100000000000001" customHeight="1">
      <c r="A20" s="151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40">
        <v>0</v>
      </c>
      <c r="N20" s="140"/>
      <c r="O20" s="123">
        <v>0</v>
      </c>
      <c r="P20" s="123">
        <v>1610</v>
      </c>
    </row>
    <row r="21" spans="1:17" s="3" customFormat="1" ht="20.100000000000001" customHeight="1">
      <c r="A21" s="151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40">
        <v>0</v>
      </c>
      <c r="N21" s="140"/>
      <c r="O21" s="123">
        <v>0</v>
      </c>
      <c r="P21" s="123">
        <v>5465</v>
      </c>
    </row>
    <row r="22" spans="1:17" s="3" customFormat="1" ht="20.100000000000001" customHeight="1">
      <c r="A22" s="151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40">
        <v>0</v>
      </c>
      <c r="N22" s="140"/>
      <c r="O22" s="123">
        <v>270</v>
      </c>
      <c r="P22" s="123">
        <v>14405</v>
      </c>
    </row>
    <row r="23" spans="1:17" s="3" customFormat="1" ht="20.100000000000001" customHeight="1">
      <c r="A23" s="151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40">
        <v>0</v>
      </c>
      <c r="N23" s="140"/>
      <c r="O23" s="123">
        <v>140</v>
      </c>
      <c r="P23" s="123">
        <v>20510</v>
      </c>
    </row>
    <row r="24" spans="1:17" s="3" customFormat="1" ht="20.100000000000001" customHeight="1">
      <c r="A24" s="151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40">
        <v>0</v>
      </c>
      <c r="N24" s="140"/>
      <c r="O24" s="123">
        <v>90</v>
      </c>
      <c r="P24" s="123">
        <v>21697.5</v>
      </c>
    </row>
    <row r="25" spans="1:17" s="3" customFormat="1" ht="20.100000000000001" customHeight="1">
      <c r="A25" s="151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40">
        <v>0</v>
      </c>
      <c r="N25" s="140"/>
      <c r="O25" s="123">
        <v>831</v>
      </c>
      <c r="P25" s="123">
        <v>24864.5</v>
      </c>
    </row>
    <row r="26" spans="1:17" s="3" customFormat="1" ht="20.100000000000001" customHeight="1">
      <c r="A26" s="151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40">
        <v>0</v>
      </c>
      <c r="N26" s="140"/>
      <c r="O26" s="123">
        <v>941.1</v>
      </c>
      <c r="P26" s="123">
        <v>22627.5</v>
      </c>
    </row>
    <row r="27" spans="1:17" s="3" customFormat="1" ht="20.100000000000001" customHeight="1">
      <c r="A27" s="151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40">
        <v>0</v>
      </c>
      <c r="N27" s="140"/>
      <c r="O27" s="123">
        <v>1100</v>
      </c>
      <c r="P27" s="123">
        <v>22044</v>
      </c>
    </row>
    <row r="28" spans="1:17" s="3" customFormat="1" ht="20.100000000000001" customHeight="1">
      <c r="A28" s="151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40">
        <v>0</v>
      </c>
      <c r="N28" s="140"/>
      <c r="O28" s="123">
        <v>1650</v>
      </c>
      <c r="P28" s="123">
        <v>22386</v>
      </c>
    </row>
    <row r="29" spans="1:17" s="3" customFormat="1" ht="20.100000000000001" customHeight="1">
      <c r="A29" s="151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P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0</v>
      </c>
      <c r="N29" s="124"/>
      <c r="O29" s="124">
        <f t="shared" si="3"/>
        <v>5362.1</v>
      </c>
      <c r="P29" s="124">
        <f t="shared" si="3"/>
        <v>207365.5</v>
      </c>
      <c r="Q29" s="113"/>
    </row>
    <row r="30" spans="1:17" s="3" customFormat="1" ht="18.75" customHeight="1">
      <c r="A30" s="152">
        <v>2021</v>
      </c>
      <c r="B30" s="97" t="str">
        <f>IF(L!$A$1=1,L!B205,IF(L!$A$1=2,L!C205,L!D205))</f>
        <v>2021 Janar</v>
      </c>
      <c r="C30" s="116">
        <f>SUM(D30:P30)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0</v>
      </c>
      <c r="N30" s="126"/>
      <c r="O30" s="126">
        <v>1401.1</v>
      </c>
      <c r="P30" s="127">
        <v>20025</v>
      </c>
    </row>
    <row r="31" spans="1:17" s="3" customFormat="1" ht="18.75" customHeight="1">
      <c r="A31" s="153"/>
      <c r="B31" s="97" t="str">
        <f>IF(L!$A$1=1,L!B206,IF(L!$A$1=2,L!C206,L!D206))</f>
        <v>2021 Shkurt</v>
      </c>
      <c r="C31" s="116">
        <f>SUM(D31:P31)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43">
        <v>0</v>
      </c>
      <c r="N31" s="126"/>
      <c r="O31" s="125">
        <v>3040</v>
      </c>
      <c r="P31" s="128">
        <v>20626</v>
      </c>
    </row>
    <row r="32" spans="1:17" s="3" customFormat="1" ht="18.75" customHeight="1">
      <c r="A32" s="153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0</v>
      </c>
      <c r="N32" s="125"/>
      <c r="O32" s="125">
        <v>2370</v>
      </c>
      <c r="P32" s="128">
        <v>29333</v>
      </c>
    </row>
    <row r="33" spans="1:217" s="137" customFormat="1" ht="18.75" customHeight="1">
      <c r="A33" s="153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0</v>
      </c>
      <c r="N33" s="135"/>
      <c r="O33" s="135">
        <v>1060</v>
      </c>
      <c r="P33" s="136">
        <v>0</v>
      </c>
      <c r="Q33" s="155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</row>
    <row r="34" spans="1:217" s="3" customFormat="1" ht="18.75" customHeight="1">
      <c r="A34" s="153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0</v>
      </c>
      <c r="N34" s="125"/>
      <c r="O34" s="125">
        <v>2400</v>
      </c>
      <c r="P34" s="128">
        <v>0</v>
      </c>
    </row>
    <row r="35" spans="1:217" s="3" customFormat="1" ht="18.75" customHeight="1">
      <c r="A35" s="153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0</v>
      </c>
      <c r="N35" s="125"/>
      <c r="O35" s="125">
        <v>2150</v>
      </c>
      <c r="P35" s="128">
        <v>58353.5</v>
      </c>
    </row>
    <row r="36" spans="1:217" s="3" customFormat="1" ht="18.75" customHeight="1">
      <c r="A36" s="153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0</v>
      </c>
      <c r="N36" s="125"/>
      <c r="O36" s="125">
        <v>1805</v>
      </c>
      <c r="P36" s="128">
        <v>0</v>
      </c>
    </row>
    <row r="37" spans="1:217" s="3" customFormat="1" ht="18.75" customHeight="1">
      <c r="A37" s="153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0</v>
      </c>
      <c r="N37" s="125"/>
      <c r="O37" s="125">
        <v>2390</v>
      </c>
      <c r="P37" s="128">
        <v>0</v>
      </c>
    </row>
    <row r="38" spans="1:217" s="3" customFormat="1" ht="18.75" customHeight="1">
      <c r="A38" s="153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0</v>
      </c>
      <c r="N38" s="125"/>
      <c r="O38" s="125">
        <v>2050</v>
      </c>
      <c r="P38" s="128">
        <v>94540</v>
      </c>
    </row>
    <row r="39" spans="1:217" s="3" customFormat="1" ht="18.75" customHeight="1">
      <c r="A39" s="153"/>
      <c r="B39" s="97" t="str">
        <f>IF(L!$A$1=1,L!B214,IF(L!$A$1=2,L!C214,L!D214))</f>
        <v>2021 Tetor</v>
      </c>
      <c r="C39" s="116">
        <f>SUM(D39:P39)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5"/>
      <c r="O39" s="125">
        <v>0</v>
      </c>
      <c r="P39" s="128"/>
    </row>
    <row r="40" spans="1:217" s="3" customFormat="1" ht="18.75" customHeight="1">
      <c r="A40" s="153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>
        <v>0</v>
      </c>
      <c r="N40" s="125"/>
      <c r="O40" s="125"/>
      <c r="P40" s="128"/>
    </row>
    <row r="41" spans="1:217" s="3" customFormat="1" ht="18.75" customHeight="1">
      <c r="A41" s="153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>
        <v>0</v>
      </c>
      <c r="N41" s="125"/>
      <c r="O41" s="125"/>
      <c r="P41" s="128"/>
    </row>
    <row r="42" spans="1:217" s="3" customFormat="1" ht="18.75" customHeight="1">
      <c r="A42" s="154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P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v>0</v>
      </c>
      <c r="N42" s="131"/>
      <c r="O42" s="131">
        <f t="shared" si="5"/>
        <v>18666.099999999999</v>
      </c>
      <c r="P42" s="131">
        <f t="shared" si="5"/>
        <v>222877.5</v>
      </c>
    </row>
    <row r="43" spans="1:217" s="3" customFormat="1" ht="18.75" customHeight="1">
      <c r="A43" s="152">
        <v>2022</v>
      </c>
      <c r="B43" s="97" t="str">
        <f>IF(L!$A$1=1,L!B218,IF(L!$A$1=2,L!C218,L!D218))</f>
        <v>2022 Janar</v>
      </c>
      <c r="C43" s="116">
        <f>SUM(D43:P43)</f>
        <v>101736.05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5">
        <v>0</v>
      </c>
      <c r="N43" s="126">
        <v>0</v>
      </c>
      <c r="O43" s="126">
        <v>8740</v>
      </c>
      <c r="P43" s="127">
        <v>26449.5</v>
      </c>
    </row>
    <row r="44" spans="1:217" s="3" customFormat="1" ht="18.75" customHeight="1">
      <c r="A44" s="153"/>
      <c r="B44" s="97" t="str">
        <f>IF(L!$A$1=1,L!B219,IF(L!$A$1=2,L!C219,L!D219))</f>
        <v>2022 Shkurt</v>
      </c>
      <c r="C44" s="116">
        <f t="shared" ref="C44:C53" si="6">SUM(D44:P44)</f>
        <v>99662.9</v>
      </c>
      <c r="D44" s="125">
        <v>25393.1</v>
      </c>
      <c r="E44" s="126">
        <v>6935</v>
      </c>
      <c r="F44" s="126">
        <v>7408</v>
      </c>
      <c r="G44" s="126">
        <v>160</v>
      </c>
      <c r="H44" s="126">
        <v>2638.05</v>
      </c>
      <c r="I44" s="126">
        <v>0</v>
      </c>
      <c r="J44" s="126">
        <v>4909</v>
      </c>
      <c r="K44" s="126">
        <v>3420</v>
      </c>
      <c r="L44" s="126">
        <v>18183.25</v>
      </c>
      <c r="M44" s="125">
        <v>0</v>
      </c>
      <c r="N44" s="126">
        <v>19.5</v>
      </c>
      <c r="O44" s="125">
        <v>4360</v>
      </c>
      <c r="P44" s="128">
        <v>26237</v>
      </c>
    </row>
    <row r="45" spans="1:217" s="3" customFormat="1" ht="18.75" customHeight="1">
      <c r="A45" s="153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5">
        <v>47793.81</v>
      </c>
      <c r="E45" s="125">
        <v>7790</v>
      </c>
      <c r="F45" s="128">
        <v>6072</v>
      </c>
      <c r="G45" s="125">
        <v>0</v>
      </c>
      <c r="H45" s="125">
        <v>10199.700000000001</v>
      </c>
      <c r="I45" s="125">
        <v>16175.64</v>
      </c>
      <c r="J45" s="125">
        <v>4680</v>
      </c>
      <c r="K45" s="125">
        <v>0</v>
      </c>
      <c r="L45" s="125">
        <v>27027.46</v>
      </c>
      <c r="M45" s="125">
        <v>0</v>
      </c>
      <c r="N45" s="125">
        <v>24.9</v>
      </c>
      <c r="O45" s="125">
        <v>1600</v>
      </c>
      <c r="P45" s="128">
        <v>29404.5</v>
      </c>
    </row>
    <row r="46" spans="1:217" s="3" customFormat="1" ht="18.75" customHeight="1">
      <c r="A46" s="153"/>
      <c r="B46" s="97" t="str">
        <f>IF(L!$A$1=1,L!B221,IF(L!$A$1=2,L!C221,L!D221))</f>
        <v>2022 Prill</v>
      </c>
      <c r="C46" s="116">
        <f t="shared" si="6"/>
        <v>173487.98</v>
      </c>
      <c r="D46" s="125">
        <v>62765.1</v>
      </c>
      <c r="E46" s="125">
        <v>5760</v>
      </c>
      <c r="F46" s="125">
        <v>3312</v>
      </c>
      <c r="G46" s="125">
        <v>0</v>
      </c>
      <c r="H46" s="125">
        <v>2788.3</v>
      </c>
      <c r="I46" s="125">
        <v>44519.92</v>
      </c>
      <c r="J46" s="125">
        <v>4519.5</v>
      </c>
      <c r="K46" s="125">
        <v>3690</v>
      </c>
      <c r="L46" s="125">
        <v>17328.16</v>
      </c>
      <c r="M46" s="125">
        <v>0</v>
      </c>
      <c r="N46" s="125">
        <v>0</v>
      </c>
      <c r="O46" s="125">
        <v>2435</v>
      </c>
      <c r="P46" s="128">
        <v>26370</v>
      </c>
    </row>
    <row r="47" spans="1:217" s="3" customFormat="1" ht="18.75" customHeight="1">
      <c r="A47" s="153"/>
      <c r="B47" s="97" t="str">
        <f>IF(L!$A$1=1,L!B222,IF(L!$A$1=2,L!C222,L!D222))</f>
        <v>2022 Maj</v>
      </c>
      <c r="C47" s="116">
        <f t="shared" si="6"/>
        <v>138075.76999999999</v>
      </c>
      <c r="D47" s="125">
        <v>37900.67</v>
      </c>
      <c r="E47" s="125">
        <v>7637</v>
      </c>
      <c r="F47" s="125">
        <v>8790</v>
      </c>
      <c r="G47" s="125">
        <v>0</v>
      </c>
      <c r="H47" s="125">
        <v>6725.14</v>
      </c>
      <c r="I47" s="125">
        <v>237</v>
      </c>
      <c r="J47" s="125">
        <v>4045.5</v>
      </c>
      <c r="K47" s="125">
        <v>3720</v>
      </c>
      <c r="L47" s="125">
        <v>24420.25</v>
      </c>
      <c r="M47" s="125">
        <v>20795.21</v>
      </c>
      <c r="N47" s="125">
        <v>0</v>
      </c>
      <c r="O47" s="125">
        <v>4400</v>
      </c>
      <c r="P47" s="128">
        <v>19405</v>
      </c>
    </row>
    <row r="48" spans="1:217" s="3" customFormat="1" ht="18.75" customHeight="1">
      <c r="A48" s="153"/>
      <c r="B48" s="97" t="str">
        <f>IF(L!$A$1=1,L!B223,IF(L!$A$1=2,L!C223,L!D223))</f>
        <v>2022 Qershor</v>
      </c>
      <c r="C48" s="116">
        <f t="shared" si="6"/>
        <v>127515.61</v>
      </c>
      <c r="D48" s="125">
        <v>30550.52</v>
      </c>
      <c r="E48" s="125">
        <v>8544</v>
      </c>
      <c r="F48" s="125">
        <v>3845</v>
      </c>
      <c r="G48" s="125">
        <v>0</v>
      </c>
      <c r="H48" s="125">
        <v>6263.05</v>
      </c>
      <c r="I48" s="125">
        <v>0</v>
      </c>
      <c r="J48" s="125">
        <v>253</v>
      </c>
      <c r="K48" s="125">
        <v>7605.5</v>
      </c>
      <c r="L48" s="125">
        <v>48062.21</v>
      </c>
      <c r="M48" s="125">
        <v>0</v>
      </c>
      <c r="N48" s="125">
        <v>0</v>
      </c>
      <c r="O48" s="125">
        <v>1751.33</v>
      </c>
      <c r="P48" s="128">
        <v>20641</v>
      </c>
    </row>
    <row r="49" spans="1:16" s="3" customFormat="1" ht="18.75" customHeight="1">
      <c r="A49" s="153"/>
      <c r="B49" s="97" t="str">
        <f>IF(L!$A$1=1,L!B224,IF(L!$A$1=2,L!C224,L!D224))</f>
        <v>2022 Korrik</v>
      </c>
      <c r="C49" s="116">
        <f t="shared" si="6"/>
        <v>115322.76999999999</v>
      </c>
      <c r="D49" s="125">
        <v>35725.96</v>
      </c>
      <c r="E49" s="125">
        <v>9375</v>
      </c>
      <c r="F49" s="125">
        <v>5533</v>
      </c>
      <c r="G49" s="125">
        <v>215.76</v>
      </c>
      <c r="H49" s="125">
        <v>13300.96</v>
      </c>
      <c r="I49" s="125">
        <v>15891</v>
      </c>
      <c r="J49" s="125">
        <v>4260</v>
      </c>
      <c r="K49" s="125">
        <v>1185</v>
      </c>
      <c r="L49" s="125">
        <v>29836.09</v>
      </c>
      <c r="M49" s="125">
        <v>0</v>
      </c>
      <c r="N49" s="125">
        <v>0</v>
      </c>
      <c r="O49" s="125">
        <v>0</v>
      </c>
      <c r="P49" s="128">
        <v>0</v>
      </c>
    </row>
    <row r="50" spans="1:16" s="3" customFormat="1" ht="18.75" customHeight="1">
      <c r="A50" s="153"/>
      <c r="B50" s="97" t="str">
        <f>IF(L!$A$1=1,L!B225,IF(L!$A$1=2,L!C225,L!D225))</f>
        <v>2022 Gusht</v>
      </c>
      <c r="C50" s="116">
        <f t="shared" si="6"/>
        <v>150878.50999999998</v>
      </c>
      <c r="D50" s="125">
        <v>74136.73</v>
      </c>
      <c r="E50" s="125">
        <v>11915</v>
      </c>
      <c r="F50" s="125">
        <v>8228</v>
      </c>
      <c r="G50" s="125">
        <v>368.4</v>
      </c>
      <c r="H50" s="125">
        <v>1512</v>
      </c>
      <c r="I50" s="125">
        <v>17460</v>
      </c>
      <c r="J50" s="125">
        <v>6364</v>
      </c>
      <c r="K50" s="125">
        <v>0</v>
      </c>
      <c r="L50" s="125">
        <v>30894.38</v>
      </c>
      <c r="M50" s="125"/>
      <c r="N50" s="125"/>
      <c r="O50" s="125"/>
      <c r="P50" s="128"/>
    </row>
    <row r="51" spans="1:16" s="3" customFormat="1" ht="18.75" customHeight="1">
      <c r="A51" s="153"/>
      <c r="B51" s="97" t="str">
        <f>IF(L!$A$1=1,L!B226,IF(L!$A$1=2,L!C226,L!D226))</f>
        <v>2022 Shtator</v>
      </c>
      <c r="C51" s="116">
        <f>SUM(D51:P51)</f>
        <v>64347.039999999994</v>
      </c>
      <c r="D51" s="125">
        <v>27674.47</v>
      </c>
      <c r="E51" s="125">
        <v>9675</v>
      </c>
      <c r="F51" s="125">
        <v>1200</v>
      </c>
      <c r="G51" s="125">
        <v>0</v>
      </c>
      <c r="H51" s="125">
        <v>0</v>
      </c>
      <c r="I51" s="125">
        <v>2139.1999999999998</v>
      </c>
      <c r="J51" s="125">
        <v>4577</v>
      </c>
      <c r="K51" s="125">
        <v>0</v>
      </c>
      <c r="L51" s="125">
        <v>19081.37</v>
      </c>
      <c r="M51" s="125"/>
      <c r="N51" s="125"/>
      <c r="O51" s="125"/>
      <c r="P51" s="128"/>
    </row>
    <row r="52" spans="1:16" s="3" customFormat="1" ht="18.75" customHeight="1">
      <c r="A52" s="153"/>
      <c r="B52" s="97" t="str">
        <f>IF(L!$A$1=1,L!B227,IF(L!$A$1=2,L!C227,L!D227))</f>
        <v>2022 Tetor</v>
      </c>
      <c r="C52" s="116">
        <f t="shared" si="6"/>
        <v>81521.11</v>
      </c>
      <c r="D52" s="125">
        <v>32306.18</v>
      </c>
      <c r="E52" s="125">
        <v>7930</v>
      </c>
      <c r="F52" s="125">
        <v>4677</v>
      </c>
      <c r="G52" s="125">
        <v>0</v>
      </c>
      <c r="H52" s="125">
        <v>0</v>
      </c>
      <c r="I52" s="125">
        <v>826</v>
      </c>
      <c r="J52" s="125">
        <v>2705.5</v>
      </c>
      <c r="K52" s="125">
        <v>3165</v>
      </c>
      <c r="L52" s="125">
        <v>29911.43</v>
      </c>
      <c r="M52" s="125"/>
      <c r="N52" s="125"/>
      <c r="O52" s="125"/>
      <c r="P52" s="128"/>
    </row>
    <row r="53" spans="1:16" s="3" customFormat="1" ht="18.75" customHeight="1">
      <c r="A53" s="153"/>
      <c r="B53" s="97" t="str">
        <f>IF(L!$A$1=1,L!B228,IF(L!$A$1=2,L!C228,L!D228))</f>
        <v xml:space="preserve">2022 Nëntor </v>
      </c>
      <c r="C53" s="116">
        <f t="shared" si="6"/>
        <v>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8"/>
    </row>
    <row r="54" spans="1:16" s="3" customFormat="1" ht="18.75" customHeight="1">
      <c r="A54" s="153"/>
      <c r="B54" s="97" t="str">
        <f>IF(L!$A$1=1,L!B229,IF(L!$A$1=2,L!C229,L!D229))</f>
        <v>2022 Dhjetor</v>
      </c>
      <c r="C54" s="116">
        <f t="shared" ref="C54" si="7">SUM(D54:P54)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8"/>
    </row>
    <row r="55" spans="1:16" s="3" customFormat="1" ht="18.75" customHeight="1">
      <c r="A55" s="154"/>
      <c r="B55" s="130" t="str">
        <f>IF(L!$A$1=1,L!B230,IF(L!$A$1=2,L!C230,L!D230))</f>
        <v>Gjithsej 2022</v>
      </c>
      <c r="C55" s="131">
        <f>SUM(C43:C54)</f>
        <v>1203315.75</v>
      </c>
      <c r="D55" s="131">
        <f t="shared" ref="D55:P55" si="8">SUM(D43:D54)</f>
        <v>399303.39999999997</v>
      </c>
      <c r="E55" s="131">
        <f t="shared" si="8"/>
        <v>83786</v>
      </c>
      <c r="F55" s="131">
        <f t="shared" si="8"/>
        <v>55519</v>
      </c>
      <c r="G55" s="131">
        <f t="shared" si="8"/>
        <v>744.16</v>
      </c>
      <c r="H55" s="131">
        <f t="shared" si="8"/>
        <v>45781.75</v>
      </c>
      <c r="I55" s="131">
        <f t="shared" si="8"/>
        <v>98062.59</v>
      </c>
      <c r="J55" s="131">
        <f t="shared" si="8"/>
        <v>40870</v>
      </c>
      <c r="K55" s="131">
        <f t="shared" si="8"/>
        <v>25980.5</v>
      </c>
      <c r="L55" s="131">
        <f t="shared" si="8"/>
        <v>260635.40999999997</v>
      </c>
      <c r="M55" s="131">
        <f t="shared" si="8"/>
        <v>20795.21</v>
      </c>
      <c r="N55" s="131">
        <f t="shared" si="8"/>
        <v>44.4</v>
      </c>
      <c r="O55" s="131">
        <f t="shared" si="8"/>
        <v>23286.33</v>
      </c>
      <c r="P55" s="131">
        <f t="shared" si="8"/>
        <v>148507</v>
      </c>
    </row>
    <row r="56" spans="1:16" s="3" customFormat="1">
      <c r="D56" s="4"/>
      <c r="E56" s="4"/>
      <c r="F56" s="4"/>
      <c r="P56" s="72"/>
    </row>
    <row r="57" spans="1:16" s="3" customFormat="1">
      <c r="C57" s="138"/>
      <c r="D57" s="4"/>
      <c r="E57" s="4"/>
      <c r="F57" s="4"/>
      <c r="P57" s="72"/>
    </row>
    <row r="58" spans="1:16" s="3" customFormat="1">
      <c r="C58" s="3">
        <v>115322.77</v>
      </c>
      <c r="D58" s="4"/>
      <c r="E58" s="4"/>
      <c r="F58" s="4"/>
      <c r="P58" s="72"/>
    </row>
    <row r="59" spans="1:16" s="3" customFormat="1">
      <c r="C59" s="138">
        <f>C58-C49</f>
        <v>0</v>
      </c>
      <c r="D59" s="4"/>
      <c r="E59" s="4"/>
      <c r="F59" s="4"/>
      <c r="P59" s="72"/>
    </row>
    <row r="60" spans="1:16" s="3" customFormat="1">
      <c r="D60" s="4"/>
      <c r="E60" s="4"/>
      <c r="F60" s="4"/>
      <c r="P60" s="72"/>
    </row>
    <row r="61" spans="1:16" s="3" customFormat="1">
      <c r="D61" s="4"/>
      <c r="E61" s="4"/>
      <c r="F61" s="4"/>
      <c r="P61" s="72"/>
    </row>
    <row r="62" spans="1:16" s="3" customFormat="1">
      <c r="D62" s="4"/>
      <c r="E62" s="4"/>
      <c r="F62" s="141"/>
      <c r="P62" s="72"/>
    </row>
    <row r="63" spans="1:16" s="3" customFormat="1">
      <c r="D63" s="4"/>
      <c r="E63" s="4"/>
      <c r="F63" s="4"/>
      <c r="P63" s="72"/>
    </row>
    <row r="64" spans="1:16" s="3" customFormat="1">
      <c r="D64" s="4"/>
      <c r="E64" s="4"/>
      <c r="F64" s="4"/>
      <c r="K64" s="142"/>
      <c r="P64" s="72"/>
    </row>
    <row r="65" spans="4:16" s="3" customFormat="1">
      <c r="D65" s="4"/>
      <c r="E65" s="4"/>
      <c r="F65" s="4"/>
      <c r="P65" s="72"/>
    </row>
    <row r="66" spans="4:16" s="3" customFormat="1">
      <c r="D66" s="4"/>
      <c r="E66" s="4"/>
      <c r="F66" s="4"/>
      <c r="P66" s="72"/>
    </row>
    <row r="67" spans="4:16" s="3" customFormat="1">
      <c r="D67" s="4"/>
      <c r="E67" s="4"/>
      <c r="F67" s="4"/>
      <c r="P67" s="72"/>
    </row>
    <row r="68" spans="4:16" s="3" customFormat="1">
      <c r="D68" s="4"/>
      <c r="E68" s="4"/>
      <c r="F68" s="4"/>
      <c r="P68" s="72"/>
    </row>
    <row r="69" spans="4:16" s="3" customFormat="1">
      <c r="D69" s="4"/>
      <c r="E69" s="4"/>
      <c r="F69" s="4"/>
      <c r="P69" s="72"/>
    </row>
    <row r="70" spans="4:16" s="3" customFormat="1">
      <c r="D70" s="4"/>
      <c r="E70" s="4"/>
      <c r="F70" s="4"/>
      <c r="P70" s="72"/>
    </row>
    <row r="71" spans="4:16" s="3" customFormat="1">
      <c r="D71" s="4"/>
      <c r="E71" s="4"/>
      <c r="F71" s="4"/>
      <c r="P71" s="72"/>
    </row>
    <row r="72" spans="4:16" s="3" customFormat="1">
      <c r="D72" s="4"/>
      <c r="E72" s="4"/>
      <c r="F72" s="4"/>
      <c r="P72" s="72"/>
    </row>
    <row r="73" spans="4:16" s="3" customFormat="1">
      <c r="D73" s="4"/>
      <c r="E73" s="4"/>
      <c r="F73" s="4"/>
      <c r="P73" s="72"/>
    </row>
    <row r="74" spans="4:16" s="3" customFormat="1">
      <c r="D74" s="4"/>
      <c r="E74" s="4"/>
      <c r="F74" s="4"/>
      <c r="P74" s="72"/>
    </row>
    <row r="75" spans="4:16" s="3" customFormat="1">
      <c r="D75" s="4"/>
      <c r="E75" s="4"/>
      <c r="F75" s="4"/>
      <c r="P75" s="72"/>
    </row>
    <row r="76" spans="4:16" s="3" customFormat="1">
      <c r="D76" s="4"/>
      <c r="E76" s="4"/>
      <c r="F76" s="4"/>
      <c r="P76" s="72"/>
    </row>
    <row r="77" spans="4:16" s="3" customFormat="1">
      <c r="D77" s="4"/>
      <c r="E77" s="4"/>
      <c r="F77" s="4"/>
      <c r="P77" s="72"/>
    </row>
    <row r="78" spans="4:16" s="3" customFormat="1">
      <c r="D78" s="4"/>
      <c r="E78" s="4"/>
      <c r="F78" s="4"/>
      <c r="P78" s="72"/>
    </row>
    <row r="79" spans="4:16" s="3" customFormat="1">
      <c r="D79" s="4"/>
      <c r="E79" s="4"/>
      <c r="F79" s="4"/>
      <c r="P79" s="72"/>
    </row>
    <row r="80" spans="4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5">
    <mergeCell ref="A4:A16"/>
    <mergeCell ref="A17:A29"/>
    <mergeCell ref="A30:A42"/>
    <mergeCell ref="A43:A55"/>
    <mergeCell ref="Q33:CX33"/>
  </mergeCells>
  <pageMargins left="0.25" right="0.25" top="0.75" bottom="0.75" header="0.3" footer="0.3"/>
  <pageSetup paperSize="9" scale="82" orientation="landscape" r:id="rId1"/>
  <ignoredErrors>
    <ignoredError sqref="C29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2022-11-15T08:06:40Z</dcterms:modified>
</cp:coreProperties>
</file>