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krem.Bytyqi\Desktop\KOMUNA 2022\Raportet Mujore 2022\"/>
    </mc:Choice>
  </mc:AlternateContent>
  <bookViews>
    <workbookView xWindow="0" yWindow="0" windowWidth="15360" windowHeight="8340" activeTab="1"/>
  </bookViews>
  <sheets>
    <sheet name="DREJTORITE MUJORE " sheetId="6" r:id="rId1"/>
    <sheet name="PËRMBLEDHJA MUJORE " sheetId="8" r:id="rId2"/>
    <sheet name="PËRMBLEDHJA PËR RAPORT" sheetId="9" r:id="rId3"/>
    <sheet name="Sheet1" sheetId="12" state="hidden" r:id="rId4"/>
    <sheet name="Sipas kodeve -TM-1" sheetId="11" r:id="rId5"/>
    <sheet name="Raporti TM1" sheetId="10" r:id="rId6"/>
  </sheets>
  <definedNames>
    <definedName name="_xlnm._FilterDatabase" localSheetId="4" hidden="1">'Sipas kodeve -TM-1'!$B$1:$C$1</definedName>
    <definedName name="_Toc526953442" localSheetId="5">'Raporti TM1'!$L$2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1" i="6" l="1"/>
  <c r="U119" i="6"/>
  <c r="S45" i="9"/>
  <c r="R45" i="9"/>
  <c r="N45" i="9"/>
  <c r="J45" i="9"/>
  <c r="F45" i="9"/>
  <c r="E45" i="9"/>
  <c r="C42" i="9"/>
  <c r="E40" i="8"/>
  <c r="O117" i="6"/>
  <c r="O119" i="6"/>
  <c r="E42" i="8" s="1"/>
  <c r="O120" i="6"/>
  <c r="E43" i="8" s="1"/>
  <c r="D116" i="6"/>
  <c r="O85" i="6"/>
  <c r="O84" i="6"/>
  <c r="J116" i="6"/>
  <c r="F116" i="6"/>
  <c r="G13" i="10" l="1"/>
  <c r="G14" i="10"/>
  <c r="G15" i="10"/>
  <c r="D29" i="10"/>
  <c r="C85" i="10" l="1"/>
  <c r="F38" i="6"/>
  <c r="E38" i="6"/>
  <c r="D38" i="6"/>
  <c r="O39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" i="6"/>
  <c r="O461" i="6"/>
  <c r="B76" i="10"/>
  <c r="H10" i="10"/>
  <c r="H11" i="10"/>
  <c r="H12" i="10"/>
  <c r="H13" i="10"/>
  <c r="H14" i="10"/>
  <c r="H15" i="10"/>
  <c r="V7" i="10"/>
  <c r="V6" i="10"/>
  <c r="U17" i="10"/>
  <c r="T17" i="10"/>
  <c r="N17" i="10"/>
  <c r="M17" i="10"/>
  <c r="C16" i="10"/>
  <c r="D16" i="10"/>
  <c r="E16" i="10"/>
  <c r="F16" i="10"/>
  <c r="B16" i="10"/>
  <c r="C41" i="8" l="1"/>
  <c r="C46" i="9" s="1"/>
  <c r="C40" i="8"/>
  <c r="O40" i="8" s="1"/>
  <c r="E47" i="9"/>
  <c r="C94" i="10" l="1"/>
  <c r="C62" i="10"/>
  <c r="H35" i="11"/>
  <c r="G16" i="11"/>
  <c r="H16" i="11"/>
  <c r="I16" i="11"/>
  <c r="G35" i="11"/>
  <c r="I35" i="11"/>
  <c r="G39" i="11"/>
  <c r="H39" i="11"/>
  <c r="I39" i="11"/>
  <c r="E40" i="11" l="1"/>
  <c r="E44" i="11" s="1"/>
  <c r="G43" i="11" l="1"/>
  <c r="G41" i="11"/>
  <c r="O431" i="6" l="1"/>
  <c r="O432" i="6"/>
  <c r="O433" i="6"/>
  <c r="O434" i="6"/>
  <c r="O435" i="6"/>
  <c r="O436" i="6"/>
  <c r="O437" i="6"/>
  <c r="O438" i="6"/>
  <c r="O439" i="6"/>
  <c r="O440" i="6"/>
  <c r="O441" i="6"/>
  <c r="O442" i="6"/>
  <c r="O443" i="6"/>
  <c r="O444" i="6"/>
  <c r="O445" i="6"/>
  <c r="O446" i="6"/>
  <c r="O447" i="6"/>
  <c r="O448" i="6"/>
  <c r="O449" i="6"/>
  <c r="O450" i="6"/>
  <c r="O451" i="6"/>
  <c r="O452" i="6"/>
  <c r="O453" i="6"/>
  <c r="O454" i="6"/>
  <c r="O455" i="6"/>
  <c r="O456" i="6"/>
  <c r="O457" i="6"/>
  <c r="O458" i="6"/>
  <c r="O459" i="6"/>
  <c r="O460" i="6"/>
  <c r="O430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M32" i="8" s="1"/>
  <c r="O417" i="6"/>
  <c r="O418" i="6"/>
  <c r="O419" i="6"/>
  <c r="O420" i="6"/>
  <c r="O421" i="6"/>
  <c r="O422" i="6"/>
  <c r="O392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54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K32" i="8" s="1"/>
  <c r="O341" i="6"/>
  <c r="O342" i="6"/>
  <c r="O343" i="6"/>
  <c r="O344" i="6"/>
  <c r="O345" i="6"/>
  <c r="O346" i="6"/>
  <c r="O316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277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38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00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G32" i="8" s="1"/>
  <c r="O187" i="6"/>
  <c r="O188" i="6"/>
  <c r="O189" i="6"/>
  <c r="O190" i="6"/>
  <c r="O191" i="6"/>
  <c r="O192" i="6"/>
  <c r="O162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F34" i="8" s="1"/>
  <c r="O151" i="6"/>
  <c r="O152" i="6"/>
  <c r="O153" i="6"/>
  <c r="O154" i="6"/>
  <c r="O124" i="6"/>
  <c r="F32" i="8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E32" i="8" s="1"/>
  <c r="O110" i="6"/>
  <c r="E33" i="8" s="1"/>
  <c r="O111" i="6"/>
  <c r="E34" i="8" s="1"/>
  <c r="O112" i="6"/>
  <c r="O113" i="6"/>
  <c r="O114" i="6"/>
  <c r="O115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D32" i="8" s="1"/>
  <c r="O71" i="6"/>
  <c r="D33" i="8" s="1"/>
  <c r="O72" i="6"/>
  <c r="D34" i="8" s="1"/>
  <c r="O73" i="6"/>
  <c r="O74" i="6"/>
  <c r="O75" i="6"/>
  <c r="O76" i="6"/>
  <c r="O45" i="6"/>
  <c r="C32" i="8"/>
  <c r="C33" i="8"/>
  <c r="C34" i="8"/>
  <c r="I32" i="8"/>
  <c r="N32" i="8"/>
  <c r="L32" i="8"/>
  <c r="F33" i="8"/>
  <c r="D9" i="12"/>
  <c r="O231" i="6" l="1"/>
  <c r="O462" i="6"/>
  <c r="O116" i="6"/>
  <c r="O193" i="6"/>
  <c r="O423" i="6"/>
  <c r="O155" i="6"/>
  <c r="O385" i="6"/>
  <c r="O77" i="6"/>
  <c r="O309" i="6"/>
  <c r="O38" i="6"/>
  <c r="N31" i="8"/>
  <c r="M31" i="8"/>
  <c r="L31" i="8"/>
  <c r="K31" i="8"/>
  <c r="J31" i="8"/>
  <c r="I31" i="8"/>
  <c r="H31" i="8"/>
  <c r="G31" i="8"/>
  <c r="F31" i="8"/>
  <c r="E31" i="8"/>
  <c r="D31" i="8"/>
  <c r="C31" i="8"/>
  <c r="O31" i="8" l="1"/>
  <c r="F31" i="11" s="1"/>
  <c r="I155" i="6"/>
  <c r="C29" i="8"/>
  <c r="O29" i="8" s="1"/>
  <c r="F29" i="11" s="1"/>
  <c r="N26" i="8"/>
  <c r="J26" i="8"/>
  <c r="I26" i="8"/>
  <c r="N5" i="8"/>
  <c r="M5" i="8"/>
  <c r="L5" i="8"/>
  <c r="K5" i="8"/>
  <c r="J5" i="8"/>
  <c r="E5" i="8"/>
  <c r="C5" i="8"/>
  <c r="C7" i="9" s="1"/>
  <c r="I29" i="11" l="1"/>
  <c r="G29" i="11"/>
  <c r="H29" i="11"/>
  <c r="G31" i="11"/>
  <c r="H31" i="11"/>
  <c r="I31" i="11"/>
  <c r="C25" i="8"/>
  <c r="O25" i="8" s="1"/>
  <c r="F25" i="11" l="1"/>
  <c r="G104" i="10"/>
  <c r="F104" i="10"/>
  <c r="B104" i="10"/>
  <c r="I103" i="10"/>
  <c r="H103" i="10"/>
  <c r="E103" i="10"/>
  <c r="D103" i="10"/>
  <c r="I102" i="10"/>
  <c r="H102" i="10"/>
  <c r="E102" i="10"/>
  <c r="D102" i="10"/>
  <c r="I101" i="10"/>
  <c r="H101" i="10"/>
  <c r="E101" i="10"/>
  <c r="D101" i="10"/>
  <c r="I100" i="10"/>
  <c r="H100" i="10"/>
  <c r="E100" i="10"/>
  <c r="D100" i="10"/>
  <c r="I99" i="10"/>
  <c r="H99" i="10"/>
  <c r="E99" i="10"/>
  <c r="D99" i="10"/>
  <c r="I98" i="10"/>
  <c r="H98" i="10"/>
  <c r="E98" i="10"/>
  <c r="D98" i="10"/>
  <c r="I97" i="10"/>
  <c r="H97" i="10"/>
  <c r="E97" i="10"/>
  <c r="D97" i="10"/>
  <c r="I96" i="10"/>
  <c r="H96" i="10"/>
  <c r="E96" i="10"/>
  <c r="D96" i="10"/>
  <c r="I95" i="10"/>
  <c r="H95" i="10"/>
  <c r="E95" i="10"/>
  <c r="D95" i="10"/>
  <c r="I94" i="10"/>
  <c r="H94" i="10"/>
  <c r="E94" i="10"/>
  <c r="D94" i="10"/>
  <c r="I93" i="10"/>
  <c r="H93" i="10"/>
  <c r="I92" i="10"/>
  <c r="I104" i="10" s="1"/>
  <c r="H92" i="10"/>
  <c r="H104" i="10" s="1"/>
  <c r="E88" i="10"/>
  <c r="D88" i="10"/>
  <c r="B72" i="10"/>
  <c r="E63" i="10"/>
  <c r="E62" i="10"/>
  <c r="D62" i="10"/>
  <c r="B56" i="10"/>
  <c r="D49" i="10"/>
  <c r="J48" i="10"/>
  <c r="I48" i="10"/>
  <c r="L47" i="10"/>
  <c r="K47" i="10"/>
  <c r="L46" i="10"/>
  <c r="K46" i="10"/>
  <c r="L45" i="10"/>
  <c r="K45" i="10"/>
  <c r="L44" i="10"/>
  <c r="K44" i="10"/>
  <c r="C41" i="10"/>
  <c r="H31" i="10"/>
  <c r="B31" i="10"/>
  <c r="B30" i="10"/>
  <c r="I29" i="10"/>
  <c r="B29" i="10"/>
  <c r="B41" i="10" s="1"/>
  <c r="E24" i="10"/>
  <c r="D24" i="10"/>
  <c r="W19" i="10"/>
  <c r="W17" i="10"/>
  <c r="V17" i="10"/>
  <c r="P17" i="10"/>
  <c r="O17" i="10"/>
  <c r="S16" i="10"/>
  <c r="R16" i="10"/>
  <c r="Q16" i="10"/>
  <c r="S15" i="10"/>
  <c r="R15" i="10"/>
  <c r="Q15" i="10"/>
  <c r="S14" i="10"/>
  <c r="R14" i="10"/>
  <c r="Q14" i="10"/>
  <c r="S13" i="10"/>
  <c r="R13" i="10"/>
  <c r="Q13" i="10"/>
  <c r="S12" i="10"/>
  <c r="R12" i="10"/>
  <c r="Q12" i="10"/>
  <c r="S11" i="10"/>
  <c r="R11" i="10"/>
  <c r="Q11" i="10"/>
  <c r="S10" i="10"/>
  <c r="R10" i="10"/>
  <c r="Q10" i="10"/>
  <c r="S9" i="10"/>
  <c r="R9" i="10"/>
  <c r="Q9" i="10"/>
  <c r="S8" i="10"/>
  <c r="R8" i="10"/>
  <c r="Q8" i="10"/>
  <c r="S7" i="10"/>
  <c r="R7" i="10"/>
  <c r="Q7" i="10"/>
  <c r="S6" i="10"/>
  <c r="R6" i="10"/>
  <c r="Q6" i="10"/>
  <c r="S5" i="10"/>
  <c r="R5" i="10"/>
  <c r="R17" i="10" s="1"/>
  <c r="Q5" i="10"/>
  <c r="Q17" i="10" s="1"/>
  <c r="I43" i="11"/>
  <c r="H41" i="11"/>
  <c r="D40" i="11"/>
  <c r="D44" i="11" s="1"/>
  <c r="M48" i="9"/>
  <c r="C84" i="10" s="1"/>
  <c r="L48" i="9"/>
  <c r="C83" i="10" s="1"/>
  <c r="I48" i="9"/>
  <c r="C81" i="10" s="1"/>
  <c r="H48" i="9"/>
  <c r="C80" i="10" s="1"/>
  <c r="G48" i="9"/>
  <c r="C79" i="10" s="1"/>
  <c r="C48" i="9"/>
  <c r="M47" i="9"/>
  <c r="C68" i="10" s="1"/>
  <c r="E68" i="10" s="1"/>
  <c r="I47" i="9"/>
  <c r="C65" i="10" s="1"/>
  <c r="D65" i="10" s="1"/>
  <c r="M46" i="9"/>
  <c r="C52" i="10" s="1"/>
  <c r="E52" i="10" s="1"/>
  <c r="L46" i="9"/>
  <c r="C51" i="10" s="1"/>
  <c r="E51" i="10" s="1"/>
  <c r="K46" i="9"/>
  <c r="C50" i="10" s="1"/>
  <c r="E50" i="10" s="1"/>
  <c r="I46" i="9"/>
  <c r="C49" i="10" s="1"/>
  <c r="E49" i="10" s="1"/>
  <c r="H46" i="9"/>
  <c r="C48" i="10" s="1"/>
  <c r="E48" i="10" s="1"/>
  <c r="G46" i="9"/>
  <c r="C47" i="10" s="1"/>
  <c r="E47" i="10" s="1"/>
  <c r="C44" i="10"/>
  <c r="E44" i="10" s="1"/>
  <c r="F24" i="9"/>
  <c r="S24" i="9" s="1"/>
  <c r="F20" i="9"/>
  <c r="S20" i="9" s="1"/>
  <c r="K48" i="9"/>
  <c r="C82" i="10" s="1"/>
  <c r="E48" i="9"/>
  <c r="C78" i="10" s="1"/>
  <c r="D48" i="9"/>
  <c r="L47" i="9"/>
  <c r="C67" i="10" s="1"/>
  <c r="D67" i="10" s="1"/>
  <c r="K47" i="9"/>
  <c r="C66" i="10" s="1"/>
  <c r="E66" i="10" s="1"/>
  <c r="H47" i="9"/>
  <c r="C64" i="10" s="1"/>
  <c r="E64" i="10" s="1"/>
  <c r="G47" i="9"/>
  <c r="C63" i="10" s="1"/>
  <c r="D63" i="10" s="1"/>
  <c r="N38" i="8"/>
  <c r="M38" i="8"/>
  <c r="P33" i="9" s="1"/>
  <c r="L38" i="8"/>
  <c r="O33" i="9" s="1"/>
  <c r="K38" i="8"/>
  <c r="M33" i="9" s="1"/>
  <c r="J38" i="8"/>
  <c r="L33" i="9" s="1"/>
  <c r="D38" i="8"/>
  <c r="D33" i="9" s="1"/>
  <c r="N37" i="8"/>
  <c r="Q32" i="9" s="1"/>
  <c r="M37" i="8"/>
  <c r="P32" i="9" s="1"/>
  <c r="L37" i="8"/>
  <c r="O32" i="9" s="1"/>
  <c r="K37" i="8"/>
  <c r="M32" i="9" s="1"/>
  <c r="J37" i="8"/>
  <c r="L32" i="9" s="1"/>
  <c r="H37" i="8"/>
  <c r="I32" i="9" s="1"/>
  <c r="N36" i="8"/>
  <c r="Q31" i="9" s="1"/>
  <c r="M36" i="8"/>
  <c r="P31" i="9" s="1"/>
  <c r="L36" i="8"/>
  <c r="O31" i="9" s="1"/>
  <c r="K36" i="8"/>
  <c r="M31" i="9" s="1"/>
  <c r="J36" i="8"/>
  <c r="L31" i="9" s="1"/>
  <c r="N35" i="8"/>
  <c r="Q30" i="9" s="1"/>
  <c r="M35" i="8"/>
  <c r="P30" i="9" s="1"/>
  <c r="L35" i="8"/>
  <c r="O30" i="9" s="1"/>
  <c r="K35" i="8"/>
  <c r="M30" i="9" s="1"/>
  <c r="J35" i="8"/>
  <c r="L30" i="9" s="1"/>
  <c r="G35" i="8"/>
  <c r="H30" i="9" s="1"/>
  <c r="N34" i="8"/>
  <c r="Q42" i="9" s="1"/>
  <c r="M34" i="8"/>
  <c r="P42" i="9" s="1"/>
  <c r="L34" i="8"/>
  <c r="O42" i="9" s="1"/>
  <c r="K34" i="8"/>
  <c r="M42" i="9" s="1"/>
  <c r="J34" i="8"/>
  <c r="L42" i="9" s="1"/>
  <c r="G42" i="9"/>
  <c r="M33" i="8"/>
  <c r="P41" i="9" s="1"/>
  <c r="L33" i="8"/>
  <c r="O41" i="9" s="1"/>
  <c r="K33" i="8"/>
  <c r="M41" i="9" s="1"/>
  <c r="Q40" i="9"/>
  <c r="P40" i="9"/>
  <c r="O40" i="9"/>
  <c r="M40" i="9"/>
  <c r="G40" i="9"/>
  <c r="Q38" i="9"/>
  <c r="P38" i="9"/>
  <c r="O38" i="9"/>
  <c r="M38" i="9"/>
  <c r="L38" i="9"/>
  <c r="K38" i="9"/>
  <c r="N30" i="8"/>
  <c r="Q37" i="9" s="1"/>
  <c r="M30" i="8"/>
  <c r="P37" i="9" s="1"/>
  <c r="L30" i="8"/>
  <c r="O37" i="9" s="1"/>
  <c r="K30" i="8"/>
  <c r="M37" i="9" s="1"/>
  <c r="J30" i="8"/>
  <c r="L37" i="9" s="1"/>
  <c r="N28" i="8"/>
  <c r="Q35" i="9" s="1"/>
  <c r="Q36" i="9" s="1"/>
  <c r="M28" i="8"/>
  <c r="P35" i="9" s="1"/>
  <c r="P36" i="9" s="1"/>
  <c r="L28" i="8"/>
  <c r="O35" i="9" s="1"/>
  <c r="K28" i="8"/>
  <c r="M35" i="9" s="1"/>
  <c r="M36" i="9" s="1"/>
  <c r="J28" i="8"/>
  <c r="L35" i="9" s="1"/>
  <c r="L36" i="9" s="1"/>
  <c r="I28" i="8"/>
  <c r="K35" i="9" s="1"/>
  <c r="E28" i="8"/>
  <c r="E35" i="9" s="1"/>
  <c r="E36" i="9" s="1"/>
  <c r="N27" i="8"/>
  <c r="Q29" i="9" s="1"/>
  <c r="M27" i="8"/>
  <c r="P29" i="9" s="1"/>
  <c r="L27" i="8"/>
  <c r="O29" i="9" s="1"/>
  <c r="K27" i="8"/>
  <c r="M29" i="9" s="1"/>
  <c r="J27" i="8"/>
  <c r="L29" i="9" s="1"/>
  <c r="F27" i="8"/>
  <c r="G29" i="9" s="1"/>
  <c r="M26" i="8"/>
  <c r="L26" i="8"/>
  <c r="K26" i="8"/>
  <c r="G26" i="8"/>
  <c r="F26" i="8"/>
  <c r="E26" i="8"/>
  <c r="D26" i="8"/>
  <c r="C26" i="8"/>
  <c r="N24" i="8"/>
  <c r="Q28" i="9" s="1"/>
  <c r="M24" i="8"/>
  <c r="P28" i="9" s="1"/>
  <c r="L24" i="8"/>
  <c r="O28" i="9" s="1"/>
  <c r="K24" i="8"/>
  <c r="M28" i="9" s="1"/>
  <c r="J24" i="8"/>
  <c r="L28" i="9" s="1"/>
  <c r="I24" i="8"/>
  <c r="K28" i="9" s="1"/>
  <c r="H24" i="8"/>
  <c r="I28" i="9" s="1"/>
  <c r="D24" i="8"/>
  <c r="D28" i="9" s="1"/>
  <c r="N23" i="8"/>
  <c r="Q27" i="9" s="1"/>
  <c r="M23" i="8"/>
  <c r="P27" i="9" s="1"/>
  <c r="L23" i="8"/>
  <c r="O27" i="9" s="1"/>
  <c r="K23" i="8"/>
  <c r="M27" i="9" s="1"/>
  <c r="J23" i="8"/>
  <c r="L27" i="9" s="1"/>
  <c r="D23" i="8"/>
  <c r="D27" i="9" s="1"/>
  <c r="N22" i="8"/>
  <c r="Q26" i="9" s="1"/>
  <c r="M22" i="8"/>
  <c r="P26" i="9" s="1"/>
  <c r="L22" i="8"/>
  <c r="O26" i="9" s="1"/>
  <c r="K22" i="8"/>
  <c r="M26" i="9" s="1"/>
  <c r="J22" i="8"/>
  <c r="L26" i="9" s="1"/>
  <c r="H22" i="8"/>
  <c r="I26" i="9" s="1"/>
  <c r="E22" i="8"/>
  <c r="E26" i="9" s="1"/>
  <c r="N21" i="8"/>
  <c r="Q25" i="9" s="1"/>
  <c r="M21" i="8"/>
  <c r="P25" i="9" s="1"/>
  <c r="L21" i="8"/>
  <c r="O25" i="9" s="1"/>
  <c r="K21" i="8"/>
  <c r="M25" i="9" s="1"/>
  <c r="J21" i="8"/>
  <c r="L25" i="9" s="1"/>
  <c r="O20" i="8"/>
  <c r="F20" i="11" s="1"/>
  <c r="N19" i="8"/>
  <c r="Q23" i="9" s="1"/>
  <c r="M19" i="8"/>
  <c r="P23" i="9" s="1"/>
  <c r="L19" i="8"/>
  <c r="O23" i="9" s="1"/>
  <c r="K19" i="8"/>
  <c r="M23" i="9" s="1"/>
  <c r="J19" i="8"/>
  <c r="L23" i="9" s="1"/>
  <c r="I19" i="8"/>
  <c r="K23" i="9" s="1"/>
  <c r="H19" i="8"/>
  <c r="I23" i="9" s="1"/>
  <c r="D19" i="8"/>
  <c r="D23" i="9" s="1"/>
  <c r="N18" i="8"/>
  <c r="Q22" i="9" s="1"/>
  <c r="M18" i="8"/>
  <c r="P22" i="9" s="1"/>
  <c r="L18" i="8"/>
  <c r="O22" i="9" s="1"/>
  <c r="K18" i="8"/>
  <c r="M22" i="9" s="1"/>
  <c r="J18" i="8"/>
  <c r="L22" i="9" s="1"/>
  <c r="D18" i="8"/>
  <c r="D22" i="9" s="1"/>
  <c r="N17" i="8"/>
  <c r="Q21" i="9" s="1"/>
  <c r="M17" i="8"/>
  <c r="P21" i="9" s="1"/>
  <c r="L17" i="8"/>
  <c r="O21" i="9" s="1"/>
  <c r="K17" i="8"/>
  <c r="M21" i="9" s="1"/>
  <c r="J17" i="8"/>
  <c r="L21" i="9" s="1"/>
  <c r="F17" i="8"/>
  <c r="G21" i="9" s="1"/>
  <c r="O16" i="8"/>
  <c r="F15" i="11" s="1"/>
  <c r="N15" i="8"/>
  <c r="Q19" i="9" s="1"/>
  <c r="M15" i="8"/>
  <c r="P19" i="9" s="1"/>
  <c r="L15" i="8"/>
  <c r="O19" i="9" s="1"/>
  <c r="K15" i="8"/>
  <c r="M19" i="9" s="1"/>
  <c r="J15" i="8"/>
  <c r="L19" i="9" s="1"/>
  <c r="F15" i="8"/>
  <c r="G19" i="9" s="1"/>
  <c r="N14" i="8"/>
  <c r="Q17" i="9" s="1"/>
  <c r="M14" i="8"/>
  <c r="P17" i="9" s="1"/>
  <c r="L14" i="8"/>
  <c r="O17" i="9" s="1"/>
  <c r="K14" i="8"/>
  <c r="M17" i="9" s="1"/>
  <c r="J14" i="8"/>
  <c r="L17" i="9" s="1"/>
  <c r="I14" i="8"/>
  <c r="K17" i="9" s="1"/>
  <c r="N13" i="8"/>
  <c r="Q16" i="9" s="1"/>
  <c r="M13" i="8"/>
  <c r="P16" i="9" s="1"/>
  <c r="L13" i="8"/>
  <c r="O16" i="9" s="1"/>
  <c r="K13" i="8"/>
  <c r="M16" i="9" s="1"/>
  <c r="J13" i="8"/>
  <c r="L16" i="9" s="1"/>
  <c r="H13" i="8"/>
  <c r="I16" i="9" s="1"/>
  <c r="D13" i="8"/>
  <c r="D16" i="9" s="1"/>
  <c r="N12" i="8"/>
  <c r="Q15" i="9" s="1"/>
  <c r="M12" i="8"/>
  <c r="P15" i="9" s="1"/>
  <c r="L12" i="8"/>
  <c r="O15" i="9" s="1"/>
  <c r="K12" i="8"/>
  <c r="M15" i="9" s="1"/>
  <c r="J12" i="8"/>
  <c r="L15" i="9" s="1"/>
  <c r="H12" i="8"/>
  <c r="I15" i="9" s="1"/>
  <c r="G12" i="8"/>
  <c r="H15" i="9" s="1"/>
  <c r="N11" i="8"/>
  <c r="Q14" i="9" s="1"/>
  <c r="M11" i="8"/>
  <c r="P14" i="9" s="1"/>
  <c r="L11" i="8"/>
  <c r="O14" i="9" s="1"/>
  <c r="K11" i="8"/>
  <c r="M14" i="9" s="1"/>
  <c r="J11" i="8"/>
  <c r="L14" i="9" s="1"/>
  <c r="F11" i="8"/>
  <c r="G14" i="9" s="1"/>
  <c r="N10" i="8"/>
  <c r="Q13" i="9" s="1"/>
  <c r="M10" i="8"/>
  <c r="P13" i="9" s="1"/>
  <c r="L10" i="8"/>
  <c r="O13" i="9" s="1"/>
  <c r="K10" i="8"/>
  <c r="M13" i="9" s="1"/>
  <c r="J10" i="8"/>
  <c r="L13" i="9" s="1"/>
  <c r="I10" i="8"/>
  <c r="K13" i="9" s="1"/>
  <c r="N9" i="8"/>
  <c r="Q12" i="9" s="1"/>
  <c r="M9" i="8"/>
  <c r="P12" i="9" s="1"/>
  <c r="L9" i="8"/>
  <c r="O12" i="9" s="1"/>
  <c r="K9" i="8"/>
  <c r="M12" i="9" s="1"/>
  <c r="J9" i="8"/>
  <c r="L12" i="9" s="1"/>
  <c r="H9" i="8"/>
  <c r="I12" i="9" s="1"/>
  <c r="D9" i="8"/>
  <c r="N8" i="8"/>
  <c r="Q10" i="9" s="1"/>
  <c r="M8" i="8"/>
  <c r="P10" i="9" s="1"/>
  <c r="L8" i="8"/>
  <c r="O10" i="9" s="1"/>
  <c r="K8" i="8"/>
  <c r="M10" i="9" s="1"/>
  <c r="J8" i="8"/>
  <c r="L10" i="9" s="1"/>
  <c r="H8" i="8"/>
  <c r="I10" i="9" s="1"/>
  <c r="G8" i="8"/>
  <c r="H10" i="9" s="1"/>
  <c r="N7" i="8"/>
  <c r="Q9" i="9" s="1"/>
  <c r="M7" i="8"/>
  <c r="P9" i="9" s="1"/>
  <c r="L7" i="8"/>
  <c r="O9" i="9" s="1"/>
  <c r="K7" i="8"/>
  <c r="M9" i="9" s="1"/>
  <c r="J7" i="8"/>
  <c r="L9" i="9" s="1"/>
  <c r="F7" i="8"/>
  <c r="G9" i="9" s="1"/>
  <c r="N6" i="8"/>
  <c r="Q8" i="9" s="1"/>
  <c r="M6" i="8"/>
  <c r="P8" i="9" s="1"/>
  <c r="L6" i="8"/>
  <c r="O8" i="9" s="1"/>
  <c r="K6" i="8"/>
  <c r="M8" i="9" s="1"/>
  <c r="J6" i="8"/>
  <c r="L8" i="9" s="1"/>
  <c r="I6" i="8"/>
  <c r="E6" i="8"/>
  <c r="E8" i="9" s="1"/>
  <c r="Q7" i="9"/>
  <c r="P7" i="9"/>
  <c r="O7" i="9"/>
  <c r="M7" i="9"/>
  <c r="L7" i="9"/>
  <c r="E7" i="9"/>
  <c r="N4" i="8"/>
  <c r="Q5" i="9" s="1"/>
  <c r="Q6" i="9" s="1"/>
  <c r="M4" i="8"/>
  <c r="P5" i="9" s="1"/>
  <c r="P6" i="9" s="1"/>
  <c r="L4" i="8"/>
  <c r="O5" i="9" s="1"/>
  <c r="O6" i="9" s="1"/>
  <c r="K4" i="8"/>
  <c r="M5" i="9" s="1"/>
  <c r="M6" i="9" s="1"/>
  <c r="J4" i="8"/>
  <c r="L5" i="9" s="1"/>
  <c r="L6" i="9" s="1"/>
  <c r="N3" i="8"/>
  <c r="Q3" i="9" s="1"/>
  <c r="Q4" i="9" s="1"/>
  <c r="M3" i="8"/>
  <c r="L3" i="8"/>
  <c r="K3" i="8"/>
  <c r="J3" i="8"/>
  <c r="I3" i="8"/>
  <c r="H3" i="8"/>
  <c r="G3" i="8"/>
  <c r="F3" i="8"/>
  <c r="E3" i="8"/>
  <c r="D3" i="8"/>
  <c r="D3" i="9" s="1"/>
  <c r="D4" i="9" s="1"/>
  <c r="C3" i="8"/>
  <c r="C3" i="9" s="1"/>
  <c r="C4" i="9" s="1"/>
  <c r="O465" i="6"/>
  <c r="N43" i="8" s="1"/>
  <c r="Q48" i="9" s="1"/>
  <c r="C87" i="10" s="1"/>
  <c r="O464" i="6"/>
  <c r="N42" i="8" s="1"/>
  <c r="Q47" i="9" s="1"/>
  <c r="C71" i="10" s="1"/>
  <c r="E71" i="10" s="1"/>
  <c r="O463" i="6"/>
  <c r="N41" i="8" s="1"/>
  <c r="Q46" i="9" s="1"/>
  <c r="C55" i="10" s="1"/>
  <c r="E55" i="10" s="1"/>
  <c r="N462" i="6"/>
  <c r="M462" i="6"/>
  <c r="L462" i="6"/>
  <c r="K462" i="6"/>
  <c r="J462" i="6"/>
  <c r="I462" i="6"/>
  <c r="H462" i="6"/>
  <c r="G462" i="6"/>
  <c r="F462" i="6"/>
  <c r="E462" i="6"/>
  <c r="D462" i="6"/>
  <c r="N33" i="8"/>
  <c r="Q41" i="9" s="1"/>
  <c r="O426" i="6"/>
  <c r="M43" i="8" s="1"/>
  <c r="O425" i="6"/>
  <c r="M42" i="8" s="1"/>
  <c r="P47" i="9" s="1"/>
  <c r="C70" i="10" s="1"/>
  <c r="E70" i="10" s="1"/>
  <c r="O424" i="6"/>
  <c r="M41" i="8" s="1"/>
  <c r="P46" i="9" s="1"/>
  <c r="C54" i="10" s="1"/>
  <c r="E54" i="10" s="1"/>
  <c r="N423" i="6"/>
  <c r="M423" i="6"/>
  <c r="L423" i="6"/>
  <c r="K423" i="6"/>
  <c r="J423" i="6"/>
  <c r="I423" i="6"/>
  <c r="H423" i="6"/>
  <c r="G423" i="6"/>
  <c r="F423" i="6"/>
  <c r="E423" i="6"/>
  <c r="D423" i="6"/>
  <c r="O388" i="6"/>
  <c r="O387" i="6"/>
  <c r="L42" i="8" s="1"/>
  <c r="O47" i="9" s="1"/>
  <c r="C69" i="10" s="1"/>
  <c r="O386" i="6"/>
  <c r="L41" i="8" s="1"/>
  <c r="N385" i="6"/>
  <c r="M385" i="6"/>
  <c r="L385" i="6"/>
  <c r="K385" i="6"/>
  <c r="J385" i="6"/>
  <c r="I385" i="6"/>
  <c r="H385" i="6"/>
  <c r="G385" i="6"/>
  <c r="F385" i="6"/>
  <c r="E385" i="6"/>
  <c r="D385" i="6"/>
  <c r="O350" i="6"/>
  <c r="O349" i="6"/>
  <c r="O348" i="6"/>
  <c r="O347" i="6"/>
  <c r="N347" i="6"/>
  <c r="M347" i="6"/>
  <c r="L347" i="6"/>
  <c r="K347" i="6"/>
  <c r="J347" i="6"/>
  <c r="I347" i="6"/>
  <c r="H347" i="6"/>
  <c r="G347" i="6"/>
  <c r="F347" i="6"/>
  <c r="E347" i="6"/>
  <c r="D347" i="6"/>
  <c r="O312" i="6"/>
  <c r="O311" i="6"/>
  <c r="O310" i="6"/>
  <c r="N309" i="6"/>
  <c r="M309" i="6"/>
  <c r="L309" i="6"/>
  <c r="K309" i="6"/>
  <c r="J309" i="6"/>
  <c r="I309" i="6"/>
  <c r="H309" i="6"/>
  <c r="G309" i="6"/>
  <c r="F309" i="6"/>
  <c r="E309" i="6"/>
  <c r="D309" i="6"/>
  <c r="J32" i="8"/>
  <c r="L40" i="9" s="1"/>
  <c r="O273" i="6"/>
  <c r="O272" i="6"/>
  <c r="O271" i="6"/>
  <c r="N270" i="6"/>
  <c r="M270" i="6"/>
  <c r="L270" i="6"/>
  <c r="K270" i="6"/>
  <c r="J270" i="6"/>
  <c r="I270" i="6"/>
  <c r="H270" i="6"/>
  <c r="G270" i="6"/>
  <c r="F270" i="6"/>
  <c r="E270" i="6"/>
  <c r="D270" i="6"/>
  <c r="I38" i="8"/>
  <c r="K33" i="9" s="1"/>
  <c r="I37" i="8"/>
  <c r="K32" i="9" s="1"/>
  <c r="I36" i="8"/>
  <c r="K31" i="9" s="1"/>
  <c r="I35" i="8"/>
  <c r="K30" i="9" s="1"/>
  <c r="I34" i="8"/>
  <c r="K42" i="9" s="1"/>
  <c r="I33" i="8"/>
  <c r="K41" i="9" s="1"/>
  <c r="K40" i="9"/>
  <c r="I30" i="8"/>
  <c r="K37" i="9" s="1"/>
  <c r="I27" i="8"/>
  <c r="K29" i="9" s="1"/>
  <c r="I23" i="8"/>
  <c r="K27" i="9" s="1"/>
  <c r="I22" i="8"/>
  <c r="K26" i="9" s="1"/>
  <c r="I21" i="8"/>
  <c r="K25" i="9" s="1"/>
  <c r="I18" i="8"/>
  <c r="K22" i="9" s="1"/>
  <c r="I17" i="8"/>
  <c r="K21" i="9" s="1"/>
  <c r="I15" i="8"/>
  <c r="K19" i="9" s="1"/>
  <c r="I13" i="8"/>
  <c r="K16" i="9" s="1"/>
  <c r="I12" i="8"/>
  <c r="K15" i="9" s="1"/>
  <c r="I11" i="8"/>
  <c r="K14" i="9" s="1"/>
  <c r="I9" i="8"/>
  <c r="K12" i="9" s="1"/>
  <c r="I8" i="8"/>
  <c r="K10" i="9" s="1"/>
  <c r="I7" i="8"/>
  <c r="K9" i="9" s="1"/>
  <c r="I5" i="8"/>
  <c r="K7" i="9" s="1"/>
  <c r="I4" i="8"/>
  <c r="K5" i="9" s="1"/>
  <c r="K6" i="9" s="1"/>
  <c r="O234" i="6"/>
  <c r="O233" i="6"/>
  <c r="O232" i="6"/>
  <c r="N231" i="6"/>
  <c r="M231" i="6"/>
  <c r="L231" i="6"/>
  <c r="K231" i="6"/>
  <c r="J231" i="6"/>
  <c r="I231" i="6"/>
  <c r="H231" i="6"/>
  <c r="G231" i="6"/>
  <c r="F231" i="6"/>
  <c r="E231" i="6"/>
  <c r="D231" i="6"/>
  <c r="H38" i="8"/>
  <c r="I33" i="9" s="1"/>
  <c r="H36" i="8"/>
  <c r="I31" i="9" s="1"/>
  <c r="H35" i="8"/>
  <c r="I30" i="9" s="1"/>
  <c r="H34" i="8"/>
  <c r="I42" i="9" s="1"/>
  <c r="H33" i="8"/>
  <c r="I41" i="9" s="1"/>
  <c r="I38" i="9"/>
  <c r="H30" i="8"/>
  <c r="I37" i="9" s="1"/>
  <c r="H28" i="8"/>
  <c r="I35" i="9" s="1"/>
  <c r="I36" i="9" s="1"/>
  <c r="H27" i="8"/>
  <c r="I29" i="9" s="1"/>
  <c r="H23" i="8"/>
  <c r="I27" i="9" s="1"/>
  <c r="H21" i="8"/>
  <c r="I25" i="9" s="1"/>
  <c r="H18" i="8"/>
  <c r="I22" i="9" s="1"/>
  <c r="H17" i="8"/>
  <c r="I21" i="9" s="1"/>
  <c r="H15" i="8"/>
  <c r="I19" i="9" s="1"/>
  <c r="H14" i="8"/>
  <c r="I17" i="9" s="1"/>
  <c r="H11" i="8"/>
  <c r="I14" i="9" s="1"/>
  <c r="H10" i="8"/>
  <c r="I13" i="9" s="1"/>
  <c r="H7" i="8"/>
  <c r="I9" i="9" s="1"/>
  <c r="H6" i="8"/>
  <c r="I8" i="9" s="1"/>
  <c r="H5" i="8"/>
  <c r="I7" i="9" s="1"/>
  <c r="H4" i="8"/>
  <c r="I5" i="9" s="1"/>
  <c r="I6" i="9" s="1"/>
  <c r="O196" i="6"/>
  <c r="O195" i="6"/>
  <c r="O194" i="6"/>
  <c r="N193" i="6"/>
  <c r="M193" i="6"/>
  <c r="L193" i="6"/>
  <c r="K193" i="6"/>
  <c r="J193" i="6"/>
  <c r="I193" i="6"/>
  <c r="H193" i="6"/>
  <c r="G193" i="6"/>
  <c r="F193" i="6"/>
  <c r="E193" i="6"/>
  <c r="D193" i="6"/>
  <c r="G38" i="8"/>
  <c r="H33" i="9" s="1"/>
  <c r="G37" i="8"/>
  <c r="H32" i="9" s="1"/>
  <c r="G36" i="8"/>
  <c r="H31" i="9" s="1"/>
  <c r="G34" i="8"/>
  <c r="H42" i="9" s="1"/>
  <c r="G33" i="8"/>
  <c r="H41" i="9" s="1"/>
  <c r="H40" i="9"/>
  <c r="H38" i="9"/>
  <c r="G30" i="8"/>
  <c r="H37" i="9" s="1"/>
  <c r="G28" i="8"/>
  <c r="H35" i="9" s="1"/>
  <c r="H36" i="9" s="1"/>
  <c r="G27" i="8"/>
  <c r="H29" i="9" s="1"/>
  <c r="G24" i="8"/>
  <c r="H28" i="9" s="1"/>
  <c r="G23" i="8"/>
  <c r="H27" i="9" s="1"/>
  <c r="G22" i="8"/>
  <c r="H26" i="9" s="1"/>
  <c r="G21" i="8"/>
  <c r="H25" i="9" s="1"/>
  <c r="G19" i="8"/>
  <c r="H23" i="9" s="1"/>
  <c r="G18" i="8"/>
  <c r="H22" i="9" s="1"/>
  <c r="G17" i="8"/>
  <c r="H21" i="9" s="1"/>
  <c r="G15" i="8"/>
  <c r="H19" i="9" s="1"/>
  <c r="G14" i="8"/>
  <c r="H17" i="9" s="1"/>
  <c r="G13" i="8"/>
  <c r="H16" i="9" s="1"/>
  <c r="G11" i="8"/>
  <c r="H14" i="9" s="1"/>
  <c r="G10" i="8"/>
  <c r="H13" i="9" s="1"/>
  <c r="G9" i="8"/>
  <c r="H12" i="9" s="1"/>
  <c r="G7" i="8"/>
  <c r="H9" i="9" s="1"/>
  <c r="G6" i="8"/>
  <c r="H8" i="9" s="1"/>
  <c r="G5" i="8"/>
  <c r="H7" i="9" s="1"/>
  <c r="G4" i="8"/>
  <c r="H5" i="9" s="1"/>
  <c r="H6" i="9" s="1"/>
  <c r="O158" i="6"/>
  <c r="O157" i="6"/>
  <c r="O156" i="6"/>
  <c r="N155" i="6"/>
  <c r="M155" i="6"/>
  <c r="L155" i="6"/>
  <c r="K155" i="6"/>
  <c r="J155" i="6"/>
  <c r="H155" i="6"/>
  <c r="G155" i="6"/>
  <c r="F155" i="6"/>
  <c r="E155" i="6"/>
  <c r="D155" i="6"/>
  <c r="F38" i="8"/>
  <c r="G33" i="9" s="1"/>
  <c r="F37" i="8"/>
  <c r="G32" i="9" s="1"/>
  <c r="F36" i="8"/>
  <c r="G31" i="9" s="1"/>
  <c r="F35" i="8"/>
  <c r="G30" i="9" s="1"/>
  <c r="G41" i="9"/>
  <c r="G38" i="9"/>
  <c r="F30" i="8"/>
  <c r="G37" i="9" s="1"/>
  <c r="F28" i="8"/>
  <c r="G35" i="9" s="1"/>
  <c r="G36" i="9" s="1"/>
  <c r="F24" i="8"/>
  <c r="G28" i="9" s="1"/>
  <c r="F23" i="8"/>
  <c r="G27" i="9" s="1"/>
  <c r="F22" i="8"/>
  <c r="G26" i="9" s="1"/>
  <c r="F21" i="8"/>
  <c r="G25" i="9" s="1"/>
  <c r="F19" i="8"/>
  <c r="G23" i="9" s="1"/>
  <c r="F18" i="8"/>
  <c r="G22" i="9" s="1"/>
  <c r="F14" i="8"/>
  <c r="G17" i="9" s="1"/>
  <c r="F13" i="8"/>
  <c r="G16" i="9" s="1"/>
  <c r="F12" i="8"/>
  <c r="G15" i="9" s="1"/>
  <c r="F10" i="8"/>
  <c r="G13" i="9" s="1"/>
  <c r="F9" i="8"/>
  <c r="G12" i="9" s="1"/>
  <c r="F8" i="8"/>
  <c r="G10" i="9" s="1"/>
  <c r="F6" i="8"/>
  <c r="G8" i="9" s="1"/>
  <c r="F5" i="8"/>
  <c r="F4" i="8"/>
  <c r="G5" i="9" s="1"/>
  <c r="G6" i="9" s="1"/>
  <c r="O118" i="6"/>
  <c r="E41" i="8" s="1"/>
  <c r="E46" i="9" s="1"/>
  <c r="C46" i="10" s="1"/>
  <c r="D46" i="10" s="1"/>
  <c r="N116" i="6"/>
  <c r="M116" i="6"/>
  <c r="L116" i="6"/>
  <c r="K116" i="6"/>
  <c r="I116" i="6"/>
  <c r="H116" i="6"/>
  <c r="G116" i="6"/>
  <c r="E116" i="6"/>
  <c r="E38" i="8"/>
  <c r="E33" i="9" s="1"/>
  <c r="E37" i="8"/>
  <c r="E32" i="9" s="1"/>
  <c r="E36" i="8"/>
  <c r="E31" i="9" s="1"/>
  <c r="E35" i="8"/>
  <c r="E30" i="9" s="1"/>
  <c r="E42" i="9"/>
  <c r="E41" i="9"/>
  <c r="E40" i="9"/>
  <c r="E38" i="9"/>
  <c r="E30" i="8"/>
  <c r="E37" i="9" s="1"/>
  <c r="E27" i="8"/>
  <c r="E29" i="9" s="1"/>
  <c r="E24" i="8"/>
  <c r="E28" i="9" s="1"/>
  <c r="E23" i="8"/>
  <c r="E27" i="9" s="1"/>
  <c r="E21" i="8"/>
  <c r="E25" i="9" s="1"/>
  <c r="E19" i="8"/>
  <c r="E23" i="9" s="1"/>
  <c r="E18" i="8"/>
  <c r="E22" i="9" s="1"/>
  <c r="E17" i="8"/>
  <c r="E21" i="9" s="1"/>
  <c r="E15" i="8"/>
  <c r="E19" i="9" s="1"/>
  <c r="E14" i="8"/>
  <c r="E17" i="9" s="1"/>
  <c r="E13" i="8"/>
  <c r="E16" i="9" s="1"/>
  <c r="E12" i="8"/>
  <c r="E15" i="9" s="1"/>
  <c r="E11" i="8"/>
  <c r="E14" i="9" s="1"/>
  <c r="E10" i="8"/>
  <c r="E13" i="9" s="1"/>
  <c r="E9" i="8"/>
  <c r="E12" i="9" s="1"/>
  <c r="E8" i="8"/>
  <c r="E10" i="9" s="1"/>
  <c r="E7" i="8"/>
  <c r="E9" i="9" s="1"/>
  <c r="O80" i="6"/>
  <c r="D43" i="8" s="1"/>
  <c r="H8" i="10" s="1"/>
  <c r="O79" i="6"/>
  <c r="D42" i="8" s="1"/>
  <c r="O78" i="6"/>
  <c r="D41" i="8" s="1"/>
  <c r="H6" i="10" s="1"/>
  <c r="N77" i="6"/>
  <c r="M77" i="6"/>
  <c r="L77" i="6"/>
  <c r="K77" i="6"/>
  <c r="J77" i="6"/>
  <c r="I77" i="6"/>
  <c r="H77" i="6"/>
  <c r="G77" i="6"/>
  <c r="F77" i="6"/>
  <c r="E77" i="6"/>
  <c r="D77" i="6"/>
  <c r="D37" i="8"/>
  <c r="D32" i="9" s="1"/>
  <c r="D36" i="8"/>
  <c r="D31" i="9" s="1"/>
  <c r="D35" i="8"/>
  <c r="D30" i="9" s="1"/>
  <c r="D42" i="9"/>
  <c r="D41" i="9"/>
  <c r="D40" i="9"/>
  <c r="D38" i="9"/>
  <c r="D30" i="8"/>
  <c r="D37" i="9" s="1"/>
  <c r="D28" i="8"/>
  <c r="D35" i="9" s="1"/>
  <c r="D36" i="9" s="1"/>
  <c r="D27" i="8"/>
  <c r="D29" i="9" s="1"/>
  <c r="D22" i="8"/>
  <c r="D26" i="9" s="1"/>
  <c r="D21" i="8"/>
  <c r="D25" i="9" s="1"/>
  <c r="D17" i="8"/>
  <c r="D21" i="9" s="1"/>
  <c r="D15" i="8"/>
  <c r="D19" i="9" s="1"/>
  <c r="D14" i="8"/>
  <c r="D17" i="9" s="1"/>
  <c r="D12" i="8"/>
  <c r="D15" i="9" s="1"/>
  <c r="D11" i="8"/>
  <c r="D14" i="9" s="1"/>
  <c r="D10" i="8"/>
  <c r="D13" i="9" s="1"/>
  <c r="D8" i="8"/>
  <c r="D10" i="9" s="1"/>
  <c r="D7" i="8"/>
  <c r="D9" i="9" s="1"/>
  <c r="D6" i="8"/>
  <c r="D8" i="9" s="1"/>
  <c r="D5" i="8"/>
  <c r="D7" i="9" s="1"/>
  <c r="O41" i="6"/>
  <c r="C43" i="8" s="1"/>
  <c r="O43" i="8" s="1"/>
  <c r="O40" i="6"/>
  <c r="C42" i="8" s="1"/>
  <c r="N38" i="6"/>
  <c r="M38" i="6"/>
  <c r="L38" i="6"/>
  <c r="K38" i="6"/>
  <c r="J38" i="6"/>
  <c r="I38" i="6"/>
  <c r="H38" i="6"/>
  <c r="G38" i="6"/>
  <c r="C38" i="8"/>
  <c r="C33" i="9" s="1"/>
  <c r="C37" i="8"/>
  <c r="C36" i="8"/>
  <c r="C31" i="9" s="1"/>
  <c r="C35" i="8"/>
  <c r="C30" i="9" s="1"/>
  <c r="C41" i="9"/>
  <c r="C38" i="9"/>
  <c r="C30" i="8"/>
  <c r="C37" i="9" s="1"/>
  <c r="C28" i="8"/>
  <c r="C35" i="9" s="1"/>
  <c r="C27" i="8"/>
  <c r="C29" i="9" s="1"/>
  <c r="C24" i="8"/>
  <c r="C28" i="9" s="1"/>
  <c r="C23" i="8"/>
  <c r="C27" i="9" s="1"/>
  <c r="C22" i="8"/>
  <c r="C26" i="9" s="1"/>
  <c r="C21" i="8"/>
  <c r="C25" i="9" s="1"/>
  <c r="C19" i="8"/>
  <c r="C23" i="9" s="1"/>
  <c r="C18" i="8"/>
  <c r="C22" i="9" s="1"/>
  <c r="C17" i="8"/>
  <c r="C21" i="9" s="1"/>
  <c r="C15" i="8"/>
  <c r="C19" i="9" s="1"/>
  <c r="C14" i="8"/>
  <c r="C17" i="9" s="1"/>
  <c r="C13" i="8"/>
  <c r="C16" i="9" s="1"/>
  <c r="C12" i="8"/>
  <c r="C15" i="9" s="1"/>
  <c r="C11" i="8"/>
  <c r="C14" i="9" s="1"/>
  <c r="C10" i="8"/>
  <c r="C13" i="9" s="1"/>
  <c r="C9" i="8"/>
  <c r="C12" i="9" s="1"/>
  <c r="C8" i="8"/>
  <c r="C10" i="9" s="1"/>
  <c r="C7" i="8"/>
  <c r="C9" i="9" s="1"/>
  <c r="C6" i="8"/>
  <c r="C8" i="9" s="1"/>
  <c r="C4" i="8"/>
  <c r="C5" i="9" s="1"/>
  <c r="H7" i="10" l="1"/>
  <c r="D47" i="9"/>
  <c r="D46" i="9"/>
  <c r="F46" i="9" s="1"/>
  <c r="O42" i="8"/>
  <c r="C47" i="9"/>
  <c r="D48" i="10"/>
  <c r="D47" i="10"/>
  <c r="D64" i="10"/>
  <c r="D44" i="10"/>
  <c r="D51" i="10"/>
  <c r="D66" i="10"/>
  <c r="E46" i="10"/>
  <c r="D68" i="10"/>
  <c r="B77" i="10"/>
  <c r="C76" i="10"/>
  <c r="D50" i="10"/>
  <c r="D52" i="10"/>
  <c r="E65" i="10"/>
  <c r="E67" i="10"/>
  <c r="B78" i="10"/>
  <c r="C77" i="10"/>
  <c r="C93" i="10"/>
  <c r="C45" i="10"/>
  <c r="P43" i="9"/>
  <c r="D69" i="10"/>
  <c r="E3" i="9"/>
  <c r="E4" i="9" s="1"/>
  <c r="F4" i="9" s="1"/>
  <c r="M39" i="8"/>
  <c r="P3" i="9"/>
  <c r="P4" i="9" s="1"/>
  <c r="D54" i="10"/>
  <c r="D71" i="10"/>
  <c r="G3" i="9"/>
  <c r="F39" i="8"/>
  <c r="L3" i="9"/>
  <c r="L4" i="9" s="1"/>
  <c r="E69" i="10"/>
  <c r="I39" i="8"/>
  <c r="K3" i="9"/>
  <c r="K4" i="9" s="1"/>
  <c r="H3" i="9"/>
  <c r="H4" i="9" s="1"/>
  <c r="G39" i="8"/>
  <c r="K39" i="8"/>
  <c r="M3" i="9"/>
  <c r="M4" i="9" s="1"/>
  <c r="D55" i="10"/>
  <c r="D70" i="10"/>
  <c r="I3" i="9"/>
  <c r="I4" i="9" s="1"/>
  <c r="O3" i="9"/>
  <c r="O4" i="9" s="1"/>
  <c r="L39" i="8"/>
  <c r="D12" i="9"/>
  <c r="F12" i="9" s="1"/>
  <c r="C39" i="8"/>
  <c r="Q33" i="9"/>
  <c r="R33" i="9" s="1"/>
  <c r="N39" i="8"/>
  <c r="K48" i="10"/>
  <c r="L48" i="10"/>
  <c r="S17" i="10"/>
  <c r="E468" i="6"/>
  <c r="I468" i="6"/>
  <c r="M468" i="6"/>
  <c r="P48" i="9"/>
  <c r="G15" i="11"/>
  <c r="H15" i="11"/>
  <c r="I15" i="11"/>
  <c r="H20" i="11"/>
  <c r="I20" i="11"/>
  <c r="G20" i="11"/>
  <c r="L39" i="9"/>
  <c r="O41" i="8"/>
  <c r="J48" i="9"/>
  <c r="N46" i="9"/>
  <c r="G468" i="6"/>
  <c r="K468" i="6"/>
  <c r="D468" i="6"/>
  <c r="H468" i="6"/>
  <c r="L468" i="6"/>
  <c r="F468" i="6"/>
  <c r="J468" i="6"/>
  <c r="N468" i="6"/>
  <c r="F27" i="9"/>
  <c r="I25" i="11"/>
  <c r="H25" i="11"/>
  <c r="G25" i="11"/>
  <c r="Q39" i="9"/>
  <c r="N19" i="9"/>
  <c r="F16" i="9"/>
  <c r="F23" i="9"/>
  <c r="C6" i="9"/>
  <c r="O3" i="8"/>
  <c r="J33" i="8"/>
  <c r="L41" i="9" s="1"/>
  <c r="L43" i="9" s="1"/>
  <c r="H32" i="8"/>
  <c r="I40" i="9" s="1"/>
  <c r="I39" i="9"/>
  <c r="D39" i="9"/>
  <c r="D43" i="9"/>
  <c r="E43" i="9"/>
  <c r="H39" i="9"/>
  <c r="O270" i="6"/>
  <c r="D4" i="8"/>
  <c r="D5" i="9" s="1"/>
  <c r="D6" i="9" s="1"/>
  <c r="H43" i="9"/>
  <c r="E4" i="8"/>
  <c r="E5" i="9" s="1"/>
  <c r="E6" i="9" s="1"/>
  <c r="F29" i="9"/>
  <c r="O5" i="8"/>
  <c r="F4" i="11" s="1"/>
  <c r="J16" i="9"/>
  <c r="R21" i="9"/>
  <c r="R41" i="9"/>
  <c r="R8" i="9"/>
  <c r="R29" i="9"/>
  <c r="G7" i="9"/>
  <c r="J7" i="9" s="1"/>
  <c r="Q156" i="6"/>
  <c r="F14" i="9"/>
  <c r="F21" i="9"/>
  <c r="N9" i="9"/>
  <c r="O26" i="8"/>
  <c r="N17" i="9"/>
  <c r="R23" i="9"/>
  <c r="R27" i="9"/>
  <c r="O37" i="8"/>
  <c r="F38" i="11" s="1"/>
  <c r="F33" i="9"/>
  <c r="N48" i="9"/>
  <c r="J46" i="9"/>
  <c r="O12" i="8"/>
  <c r="F11" i="11" s="1"/>
  <c r="J8" i="9"/>
  <c r="J17" i="9"/>
  <c r="F42" i="9"/>
  <c r="R32" i="9"/>
  <c r="N47" i="9"/>
  <c r="O9" i="8"/>
  <c r="F8" i="11" s="1"/>
  <c r="O11" i="9"/>
  <c r="O34" i="9" s="1"/>
  <c r="P11" i="9"/>
  <c r="P34" i="9" s="1"/>
  <c r="N14" i="9"/>
  <c r="L11" i="9"/>
  <c r="L34" i="9" s="1"/>
  <c r="Q11" i="9"/>
  <c r="Q18" i="9"/>
  <c r="J14" i="9"/>
  <c r="R35" i="9"/>
  <c r="R5" i="9"/>
  <c r="O46" i="9"/>
  <c r="N13" i="9"/>
  <c r="F28" i="9"/>
  <c r="J13" i="9"/>
  <c r="N25" i="9"/>
  <c r="N26" i="9"/>
  <c r="N29" i="9"/>
  <c r="N38" i="9"/>
  <c r="R38" i="9"/>
  <c r="N10" i="9"/>
  <c r="N27" i="9"/>
  <c r="F8" i="9"/>
  <c r="R9" i="9"/>
  <c r="D11" i="9"/>
  <c r="D34" i="9" s="1"/>
  <c r="R10" i="9"/>
  <c r="I18" i="9"/>
  <c r="R15" i="9"/>
  <c r="R17" i="9"/>
  <c r="J38" i="9"/>
  <c r="J41" i="9"/>
  <c r="J30" i="9"/>
  <c r="J33" i="9"/>
  <c r="J9" i="9"/>
  <c r="G18" i="9"/>
  <c r="J12" i="9"/>
  <c r="H11" i="9"/>
  <c r="H34" i="9" s="1"/>
  <c r="F7" i="9"/>
  <c r="F13" i="9"/>
  <c r="K43" i="9"/>
  <c r="N40" i="9"/>
  <c r="F35" i="9"/>
  <c r="C36" i="9"/>
  <c r="F36" i="9" s="1"/>
  <c r="O28" i="8"/>
  <c r="F28" i="11" s="1"/>
  <c r="K18" i="9"/>
  <c r="N15" i="9"/>
  <c r="N23" i="9"/>
  <c r="R6" i="9"/>
  <c r="M11" i="9"/>
  <c r="M34" i="9" s="1"/>
  <c r="J10" i="9"/>
  <c r="E18" i="9"/>
  <c r="P18" i="9"/>
  <c r="R13" i="9"/>
  <c r="R14" i="9"/>
  <c r="O13" i="8"/>
  <c r="F12" i="11" s="1"/>
  <c r="J25" i="9"/>
  <c r="J27" i="9"/>
  <c r="C39" i="9"/>
  <c r="F37" i="9"/>
  <c r="M39" i="9"/>
  <c r="O30" i="8"/>
  <c r="F30" i="11" s="1"/>
  <c r="R30" i="9"/>
  <c r="R31" i="9"/>
  <c r="O38" i="8"/>
  <c r="N7" i="9"/>
  <c r="N12" i="9"/>
  <c r="F17" i="9"/>
  <c r="C32" i="9"/>
  <c r="F32" i="9" s="1"/>
  <c r="N6" i="9"/>
  <c r="I11" i="9"/>
  <c r="I34" i="9" s="1"/>
  <c r="O6" i="8"/>
  <c r="O7" i="8"/>
  <c r="F6" i="11" s="1"/>
  <c r="F10" i="9"/>
  <c r="O8" i="8"/>
  <c r="F7" i="11" s="1"/>
  <c r="L18" i="9"/>
  <c r="R16" i="9"/>
  <c r="O14" i="8"/>
  <c r="F13" i="11" s="1"/>
  <c r="J21" i="9"/>
  <c r="N21" i="9"/>
  <c r="N22" i="9"/>
  <c r="F26" i="9"/>
  <c r="O23" i="8"/>
  <c r="F23" i="11" s="1"/>
  <c r="J28" i="9"/>
  <c r="F41" i="9"/>
  <c r="M43" i="9"/>
  <c r="J42" i="9"/>
  <c r="N42" i="9"/>
  <c r="N30" i="9"/>
  <c r="N31" i="9"/>
  <c r="N32" i="9"/>
  <c r="N5" i="9"/>
  <c r="K8" i="9"/>
  <c r="O18" i="9"/>
  <c r="F15" i="9"/>
  <c r="N16" i="9"/>
  <c r="O36" i="9"/>
  <c r="R36" i="9" s="1"/>
  <c r="O19" i="8"/>
  <c r="F19" i="11" s="1"/>
  <c r="G39" i="9"/>
  <c r="J37" i="9"/>
  <c r="J5" i="9"/>
  <c r="J6" i="9"/>
  <c r="E11" i="9"/>
  <c r="E34" i="9" s="1"/>
  <c r="H18" i="9"/>
  <c r="M18" i="9"/>
  <c r="R19" i="9"/>
  <c r="O17" i="8"/>
  <c r="F17" i="11" s="1"/>
  <c r="J22" i="9"/>
  <c r="J23" i="9"/>
  <c r="R26" i="9"/>
  <c r="O24" i="8"/>
  <c r="F24" i="11" s="1"/>
  <c r="J36" i="9"/>
  <c r="K39" i="9"/>
  <c r="O43" i="9"/>
  <c r="R40" i="9"/>
  <c r="O34" i="8"/>
  <c r="F34" i="11" s="1"/>
  <c r="R7" i="9"/>
  <c r="R12" i="9"/>
  <c r="J15" i="9"/>
  <c r="N28" i="9"/>
  <c r="N37" i="9"/>
  <c r="O10" i="8"/>
  <c r="F9" i="11" s="1"/>
  <c r="J19" i="9"/>
  <c r="F22" i="9"/>
  <c r="O18" i="8"/>
  <c r="F25" i="9"/>
  <c r="O21" i="8"/>
  <c r="F21" i="11" s="1"/>
  <c r="J29" i="9"/>
  <c r="N35" i="9"/>
  <c r="K36" i="9"/>
  <c r="N36" i="9" s="1"/>
  <c r="O39" i="9"/>
  <c r="R37" i="9"/>
  <c r="F38" i="9"/>
  <c r="G43" i="9"/>
  <c r="Q43" i="9"/>
  <c r="R42" i="9"/>
  <c r="F30" i="9"/>
  <c r="O35" i="8"/>
  <c r="F36" i="11" s="1"/>
  <c r="J31" i="9"/>
  <c r="F9" i="9"/>
  <c r="C40" i="9"/>
  <c r="J26" i="9"/>
  <c r="R28" i="9"/>
  <c r="O11" i="8"/>
  <c r="F10" i="11" s="1"/>
  <c r="F19" i="9"/>
  <c r="O15" i="8"/>
  <c r="F14" i="11" s="1"/>
  <c r="R22" i="9"/>
  <c r="R25" i="9"/>
  <c r="O22" i="8"/>
  <c r="F22" i="11" s="1"/>
  <c r="O27" i="8"/>
  <c r="F27" i="11" s="1"/>
  <c r="J35" i="9"/>
  <c r="E39" i="9"/>
  <c r="P39" i="9"/>
  <c r="F31" i="9"/>
  <c r="O36" i="8"/>
  <c r="F37" i="11" s="1"/>
  <c r="J32" i="9"/>
  <c r="N33" i="9"/>
  <c r="J47" i="9"/>
  <c r="R47" i="9"/>
  <c r="F48" i="9"/>
  <c r="C61" i="10" l="1"/>
  <c r="C92" i="10"/>
  <c r="C60" i="10"/>
  <c r="F47" i="9"/>
  <c r="S47" i="9" s="1"/>
  <c r="F42" i="11" s="1"/>
  <c r="B88" i="10"/>
  <c r="D93" i="10"/>
  <c r="C104" i="10"/>
  <c r="E93" i="10"/>
  <c r="D61" i="10"/>
  <c r="E61" i="10"/>
  <c r="F2" i="11"/>
  <c r="I2" i="11" s="1"/>
  <c r="O39" i="8"/>
  <c r="E45" i="10"/>
  <c r="D45" i="10"/>
  <c r="C72" i="10"/>
  <c r="D18" i="9"/>
  <c r="D44" i="9" s="1"/>
  <c r="R48" i="9"/>
  <c r="C86" i="10"/>
  <c r="C88" i="10" s="1"/>
  <c r="R4" i="9"/>
  <c r="J3" i="9"/>
  <c r="G4" i="9"/>
  <c r="J4" i="9" s="1"/>
  <c r="O32" i="8"/>
  <c r="D39" i="8"/>
  <c r="D44" i="8" s="1"/>
  <c r="H9" i="10" s="1"/>
  <c r="D34" i="10" s="1"/>
  <c r="J39" i="8"/>
  <c r="E39" i="8"/>
  <c r="R46" i="9"/>
  <c r="C53" i="10"/>
  <c r="H39" i="8"/>
  <c r="N4" i="9"/>
  <c r="F3" i="9"/>
  <c r="Q34" i="9"/>
  <c r="R34" i="9" s="1"/>
  <c r="N44" i="8"/>
  <c r="D40" i="10"/>
  <c r="F26" i="11"/>
  <c r="N41" i="9"/>
  <c r="M44" i="8"/>
  <c r="D39" i="10"/>
  <c r="L44" i="8"/>
  <c r="D38" i="10"/>
  <c r="K44" i="8"/>
  <c r="D37" i="10"/>
  <c r="I44" i="8"/>
  <c r="D35" i="10"/>
  <c r="H44" i="8"/>
  <c r="G44" i="8"/>
  <c r="D33" i="10"/>
  <c r="F44" i="8"/>
  <c r="D32" i="10"/>
  <c r="O4" i="8"/>
  <c r="F3" i="11" s="1"/>
  <c r="G3" i="11" s="1"/>
  <c r="G19" i="11"/>
  <c r="H19" i="11"/>
  <c r="I19" i="11"/>
  <c r="G2" i="11"/>
  <c r="I10" i="11"/>
  <c r="G10" i="11"/>
  <c r="H10" i="11"/>
  <c r="I9" i="11"/>
  <c r="H9" i="11"/>
  <c r="G9" i="11"/>
  <c r="G23" i="11"/>
  <c r="H23" i="11"/>
  <c r="I23" i="11"/>
  <c r="G7" i="11"/>
  <c r="H7" i="11"/>
  <c r="I7" i="11"/>
  <c r="H12" i="11"/>
  <c r="I12" i="11"/>
  <c r="G12" i="11"/>
  <c r="H28" i="11"/>
  <c r="I28" i="11"/>
  <c r="G28" i="11"/>
  <c r="H8" i="11"/>
  <c r="I8" i="11"/>
  <c r="G8" i="11"/>
  <c r="F18" i="11"/>
  <c r="I34" i="11"/>
  <c r="G34" i="11"/>
  <c r="H34" i="11"/>
  <c r="I13" i="11"/>
  <c r="H13" i="11"/>
  <c r="G13" i="11"/>
  <c r="G11" i="11"/>
  <c r="H11" i="11"/>
  <c r="I11" i="11"/>
  <c r="H38" i="11"/>
  <c r="I38" i="11"/>
  <c r="G38" i="11"/>
  <c r="H4" i="11"/>
  <c r="I4" i="11"/>
  <c r="G4" i="11"/>
  <c r="G22" i="11"/>
  <c r="H22" i="11"/>
  <c r="I22" i="11"/>
  <c r="I21" i="11"/>
  <c r="H21" i="11"/>
  <c r="G21" i="11"/>
  <c r="F5" i="11"/>
  <c r="G37" i="11"/>
  <c r="H37" i="11"/>
  <c r="I37" i="11"/>
  <c r="G27" i="11"/>
  <c r="H27" i="11"/>
  <c r="I27" i="11"/>
  <c r="I14" i="11"/>
  <c r="G14" i="11"/>
  <c r="H14" i="11"/>
  <c r="H36" i="11"/>
  <c r="I36" i="11"/>
  <c r="G36" i="11"/>
  <c r="H24" i="11"/>
  <c r="I24" i="11"/>
  <c r="G24" i="11"/>
  <c r="I17" i="11"/>
  <c r="G17" i="11"/>
  <c r="H17" i="11"/>
  <c r="F32" i="11"/>
  <c r="G6" i="11"/>
  <c r="I6" i="11"/>
  <c r="H6" i="11"/>
  <c r="I30" i="11"/>
  <c r="G30" i="11"/>
  <c r="H30" i="11"/>
  <c r="O33" i="8"/>
  <c r="F33" i="11" s="1"/>
  <c r="S16" i="9"/>
  <c r="S14" i="9"/>
  <c r="S36" i="9"/>
  <c r="O468" i="6"/>
  <c r="S33" i="9"/>
  <c r="I43" i="9"/>
  <c r="I44" i="9" s="1"/>
  <c r="J40" i="9"/>
  <c r="N39" i="9"/>
  <c r="J39" i="9"/>
  <c r="G11" i="9"/>
  <c r="G34" i="9" s="1"/>
  <c r="J34" i="9" s="1"/>
  <c r="F6" i="9"/>
  <c r="S6" i="9" s="1"/>
  <c r="S48" i="9"/>
  <c r="S22" i="9"/>
  <c r="R18" i="9"/>
  <c r="S46" i="9"/>
  <c r="S19" i="9"/>
  <c r="F5" i="9"/>
  <c r="S5" i="9" s="1"/>
  <c r="P44" i="9"/>
  <c r="P49" i="9" s="1"/>
  <c r="L44" i="9"/>
  <c r="S42" i="9"/>
  <c r="S21" i="9"/>
  <c r="S29" i="9"/>
  <c r="M44" i="9"/>
  <c r="S9" i="9"/>
  <c r="C18" i="9"/>
  <c r="S10" i="9"/>
  <c r="S31" i="9"/>
  <c r="E44" i="9"/>
  <c r="H44" i="9"/>
  <c r="S38" i="9"/>
  <c r="S28" i="9"/>
  <c r="S23" i="9"/>
  <c r="S27" i="9"/>
  <c r="S17" i="9"/>
  <c r="S12" i="9"/>
  <c r="R11" i="9"/>
  <c r="Q76" i="6"/>
  <c r="N43" i="9"/>
  <c r="S7" i="9"/>
  <c r="J43" i="9"/>
  <c r="R39" i="9"/>
  <c r="R43" i="9"/>
  <c r="O44" i="9"/>
  <c r="O49" i="9" s="1"/>
  <c r="K11" i="9"/>
  <c r="N8" i="9"/>
  <c r="S8" i="9" s="1"/>
  <c r="S26" i="9"/>
  <c r="N18" i="9"/>
  <c r="S35" i="9"/>
  <c r="S25" i="9"/>
  <c r="S32" i="9"/>
  <c r="S37" i="9"/>
  <c r="S13" i="9"/>
  <c r="C44" i="8"/>
  <c r="C43" i="9"/>
  <c r="F40" i="9"/>
  <c r="S30" i="9"/>
  <c r="S15" i="9"/>
  <c r="F39" i="9"/>
  <c r="C11" i="9"/>
  <c r="J18" i="9"/>
  <c r="E60" i="10" l="1"/>
  <c r="D60" i="10"/>
  <c r="D72" i="10"/>
  <c r="E72" i="10"/>
  <c r="E92" i="10"/>
  <c r="E104" i="10" s="1"/>
  <c r="D92" i="10"/>
  <c r="D104" i="10" s="1"/>
  <c r="F18" i="9"/>
  <c r="H2" i="11"/>
  <c r="S4" i="9"/>
  <c r="J11" i="9"/>
  <c r="H5" i="10"/>
  <c r="H16" i="10" s="1"/>
  <c r="E53" i="10"/>
  <c r="E56" i="10" s="1"/>
  <c r="D53" i="10"/>
  <c r="D56" i="10" s="1"/>
  <c r="C56" i="10"/>
  <c r="L49" i="9"/>
  <c r="G11" i="10"/>
  <c r="E49" i="9"/>
  <c r="G6" i="10"/>
  <c r="H49" i="9"/>
  <c r="G8" i="10"/>
  <c r="M49" i="9"/>
  <c r="G12" i="10"/>
  <c r="I49" i="9"/>
  <c r="G9" i="10"/>
  <c r="D49" i="9"/>
  <c r="G5" i="10"/>
  <c r="O44" i="8"/>
  <c r="Q44" i="9"/>
  <c r="Q49" i="9" s="1"/>
  <c r="S39" i="9"/>
  <c r="F40" i="10"/>
  <c r="E40" i="10"/>
  <c r="F38" i="10"/>
  <c r="E38" i="10"/>
  <c r="J44" i="8"/>
  <c r="D36" i="10"/>
  <c r="G26" i="11"/>
  <c r="H26" i="11"/>
  <c r="I26" i="11"/>
  <c r="F37" i="10"/>
  <c r="E37" i="10"/>
  <c r="F39" i="10"/>
  <c r="E39" i="10"/>
  <c r="I3" i="11"/>
  <c r="F35" i="10"/>
  <c r="E35" i="10"/>
  <c r="S40" i="9"/>
  <c r="F34" i="10"/>
  <c r="E34" i="10"/>
  <c r="H3" i="11"/>
  <c r="F33" i="10"/>
  <c r="E33" i="10"/>
  <c r="S41" i="9"/>
  <c r="F32" i="10"/>
  <c r="E32" i="10"/>
  <c r="E44" i="8"/>
  <c r="D31" i="10"/>
  <c r="F40" i="11"/>
  <c r="G40" i="11" s="1"/>
  <c r="H32" i="11"/>
  <c r="I32" i="11"/>
  <c r="G32" i="11"/>
  <c r="I5" i="11"/>
  <c r="H5" i="11"/>
  <c r="G5" i="11"/>
  <c r="G18" i="11"/>
  <c r="I18" i="11"/>
  <c r="H18" i="11"/>
  <c r="I33" i="11"/>
  <c r="G33" i="11"/>
  <c r="H33" i="11"/>
  <c r="G42" i="11"/>
  <c r="H42" i="11" s="1"/>
  <c r="S18" i="9"/>
  <c r="F43" i="9"/>
  <c r="S43" i="9" s="1"/>
  <c r="C34" i="9"/>
  <c r="C44" i="9" s="1"/>
  <c r="F11" i="9"/>
  <c r="K34" i="9"/>
  <c r="N11" i="9"/>
  <c r="G44" i="9"/>
  <c r="J44" i="9"/>
  <c r="J49" i="9" s="1"/>
  <c r="D30" i="10" l="1"/>
  <c r="F30" i="10" s="1"/>
  <c r="G49" i="9"/>
  <c r="G7" i="10"/>
  <c r="C49" i="9"/>
  <c r="G4" i="10"/>
  <c r="F36" i="10"/>
  <c r="E36" i="10"/>
  <c r="F44" i="11"/>
  <c r="G44" i="11" s="1"/>
  <c r="H44" i="11" s="1"/>
  <c r="F31" i="10"/>
  <c r="E31" i="10"/>
  <c r="S11" i="9"/>
  <c r="I40" i="11"/>
  <c r="H40" i="11"/>
  <c r="F29" i="10"/>
  <c r="E29" i="10"/>
  <c r="N34" i="9"/>
  <c r="K44" i="9"/>
  <c r="F34" i="9"/>
  <c r="E30" i="10" l="1"/>
  <c r="E41" i="10" s="1"/>
  <c r="D41" i="10"/>
  <c r="K49" i="9"/>
  <c r="G10" i="10"/>
  <c r="G16" i="10" s="1"/>
  <c r="F41" i="10"/>
  <c r="I44" i="11"/>
  <c r="S34" i="9"/>
  <c r="S44" i="9" s="1"/>
  <c r="S52" i="9" s="1"/>
  <c r="F44" i="9"/>
  <c r="F49" i="9" s="1"/>
  <c r="N44" i="9"/>
  <c r="N49" i="9" s="1"/>
  <c r="R3" i="9"/>
  <c r="R44" i="9"/>
  <c r="R49" i="9" s="1"/>
  <c r="N3" i="9"/>
  <c r="S3" i="9" l="1"/>
  <c r="S49" i="9"/>
</calcChain>
</file>

<file path=xl/sharedStrings.xml><?xml version="1.0" encoding="utf-8"?>
<sst xmlns="http://schemas.openxmlformats.org/spreadsheetml/2006/main" count="966" uniqueCount="216">
  <si>
    <t>Janar</t>
  </si>
  <si>
    <t>Shkurt</t>
  </si>
  <si>
    <t xml:space="preserve">Mars </t>
  </si>
  <si>
    <t>Prill</t>
  </si>
  <si>
    <t>Qershor</t>
  </si>
  <si>
    <t>Korrik</t>
  </si>
  <si>
    <t>Gusht</t>
  </si>
  <si>
    <t>Shtator</t>
  </si>
  <si>
    <t>Tetor</t>
  </si>
  <si>
    <t>Maj</t>
  </si>
  <si>
    <t xml:space="preserve">Taksa tjera administrative </t>
  </si>
  <si>
    <t>Totali</t>
  </si>
  <si>
    <t>Tatimi ne prone</t>
  </si>
  <si>
    <t>Taksa rrugore</t>
  </si>
  <si>
    <t xml:space="preserve">Taksa komunale per leje ndertimi </t>
  </si>
  <si>
    <t>Taksa per demolim</t>
  </si>
  <si>
    <t>Taksa per rexhistrimin e trashigimise</t>
  </si>
  <si>
    <t>Taksa per ndrrimin e destinimit te shfrytezimit te tokes</t>
  </si>
  <si>
    <t>Taksa për çertifkatat e lindjes</t>
  </si>
  <si>
    <t>Taksa për çertifikatat e kurorëzimit</t>
  </si>
  <si>
    <t>Taksa për çertifikatat e vdekjes</t>
  </si>
  <si>
    <t>Taksa për çertifikatat e tjera ofiqarisë</t>
  </si>
  <si>
    <t>Taksa per verifikimin e dokumenteve</t>
  </si>
  <si>
    <t xml:space="preserve">Taksa fotokopjimin e dokumentave </t>
  </si>
  <si>
    <t>Taksa per legalizimin objekteve</t>
  </si>
  <si>
    <t xml:space="preserve">Takse per ushtrimin e veprimtarise </t>
  </si>
  <si>
    <t xml:space="preserve">Leje mjedisore komunale </t>
  </si>
  <si>
    <t>Gjobat nga inspektorati</t>
  </si>
  <si>
    <t xml:space="preserve">Licencat per aktivetete indiduaale </t>
  </si>
  <si>
    <t xml:space="preserve">Licencat për shërbimet porfesionale </t>
  </si>
  <si>
    <t xml:space="preserve">Shitja e shërbimeve </t>
  </si>
  <si>
    <t xml:space="preserve">Shfrytëzimi i pronë publike </t>
  </si>
  <si>
    <t xml:space="preserve">Qiraja për vendosjen e objektit tregtar </t>
  </si>
  <si>
    <t xml:space="preserve">Qiraja nga objekjet publike </t>
  </si>
  <si>
    <t xml:space="preserve">Të hyrat nga shitja e mbeturinave </t>
  </si>
  <si>
    <t xml:space="preserve">Inspektimi i planit urbanistik </t>
  </si>
  <si>
    <t xml:space="preserve">Taksa për matjen e tokës ne teren </t>
  </si>
  <si>
    <t xml:space="preserve">Licenca për pranimin e lokalit </t>
  </si>
  <si>
    <t>Inspektimi higjienik sanitar</t>
  </si>
  <si>
    <t>Gjobat e gjykatave</t>
  </si>
  <si>
    <t xml:space="preserve">Totali </t>
  </si>
  <si>
    <t xml:space="preserve">Gjobat e gjykatave </t>
  </si>
  <si>
    <t xml:space="preserve">Gjobat e trafikut </t>
  </si>
  <si>
    <t xml:space="preserve">Janar </t>
  </si>
  <si>
    <t xml:space="preserve">Nëntor </t>
  </si>
  <si>
    <t xml:space="preserve">Dhjetor </t>
  </si>
  <si>
    <t xml:space="preserve">Administrata dhe Personeli </t>
  </si>
  <si>
    <t>Buxhet dhe Financa</t>
  </si>
  <si>
    <t>Shërbimet Publike</t>
  </si>
  <si>
    <t>Kadastra dhe Gjeodezia</t>
  </si>
  <si>
    <t>Shëndetësia dhe mirëqenie sociale</t>
  </si>
  <si>
    <t>Kulturë,Rini.Sport</t>
  </si>
  <si>
    <t>Arsim dhe Shkencë</t>
  </si>
  <si>
    <t xml:space="preserve">Urbanizmi dhe Inspeksion </t>
  </si>
  <si>
    <t>Ekonomia dhe Zhvillim</t>
  </si>
  <si>
    <t>Bujqësia dhe Zhvillim rural</t>
  </si>
  <si>
    <t xml:space="preserve">Kodet </t>
  </si>
  <si>
    <t xml:space="preserve">PËRMBLEDHJA MUJORE </t>
  </si>
  <si>
    <t>TM III</t>
  </si>
  <si>
    <t>TM IV</t>
  </si>
  <si>
    <t>TM II</t>
  </si>
  <si>
    <t>TM I</t>
  </si>
  <si>
    <t xml:space="preserve">PËRMBLEDHJA NË BAZË TË KODEVE EKONOMIKE </t>
  </si>
  <si>
    <t xml:space="preserve">Inspkesioni </t>
  </si>
  <si>
    <t>Participimet -Bujqesi</t>
  </si>
  <si>
    <t>Participimet -Shendetesi</t>
  </si>
  <si>
    <t>Participimet -Arsim</t>
  </si>
  <si>
    <t>Kode</t>
  </si>
  <si>
    <t>Përshkrimi</t>
  </si>
  <si>
    <t>Mars</t>
  </si>
  <si>
    <t xml:space="preserve">Periudha </t>
  </si>
  <si>
    <t xml:space="preserve">Të hyrat e rregullta </t>
  </si>
  <si>
    <t>Gjobat  e trafikut</t>
  </si>
  <si>
    <t>Të hyrat nga pyje</t>
  </si>
  <si>
    <t>Realizimi 2020</t>
  </si>
  <si>
    <t>Tatimi në pronë</t>
  </si>
  <si>
    <t xml:space="preserve">Të hyrat nga pyje </t>
  </si>
  <si>
    <t>Taksa komunale per leje ndertimi</t>
  </si>
  <si>
    <t>Taksa regjistrimin e trashigimis</t>
  </si>
  <si>
    <t>Taksa per ndrrimin e destinimit te shfrztyimit te tokes</t>
  </si>
  <si>
    <t>Taksa per certifikatat e lindjes</t>
  </si>
  <si>
    <t>Taksa per certifikatat e kurorzimit</t>
  </si>
  <si>
    <t>Taksa per certifikatat e vdekjes</t>
  </si>
  <si>
    <t>Taksa per certifikatat e tjera te ofiqarise</t>
  </si>
  <si>
    <t>Taksa per verifikimin e dokumenteve te ndryshme</t>
  </si>
  <si>
    <t>Taksa e fotokopjimit te dokumenteve</t>
  </si>
  <si>
    <t>Taksa te tjera administrative</t>
  </si>
  <si>
    <t>Takse per legalizimin e objekteve</t>
  </si>
  <si>
    <t>Takse per ushtimin e veprimtarise</t>
  </si>
  <si>
    <t>Leje mjedisore komunale</t>
  </si>
  <si>
    <t>Gjobat nga inspektoriati</t>
  </si>
  <si>
    <t>Licencat per aktivitete individuale dhe te lira</t>
  </si>
  <si>
    <t>Licencat per pranim teknik te lokalit</t>
  </si>
  <si>
    <t>Licencat per sherbimet profesionale</t>
  </si>
  <si>
    <t>Shitja e sherbimeve</t>
  </si>
  <si>
    <t>Shfrytzimi i prones publike</t>
  </si>
  <si>
    <t>Qiraja per vendosjen e objektit tregtar</t>
  </si>
  <si>
    <t>Qiraja nga objektet publike</t>
  </si>
  <si>
    <t>Te hyrat nga shitja e mbeturinave</t>
  </si>
  <si>
    <t>Inspektimi rrespektimit te planit urbanistik</t>
  </si>
  <si>
    <t>Taks per matjen e tokes ne teren</t>
  </si>
  <si>
    <t>Inspektimi  higjenit sanitar</t>
  </si>
  <si>
    <t>Largimi dhe deponimi i automjeteve</t>
  </si>
  <si>
    <t>Participimet-Shendetesia</t>
  </si>
  <si>
    <t>Participimet-Bujqesia</t>
  </si>
  <si>
    <t>Të hyra shitja  e mbeturinave</t>
  </si>
  <si>
    <t>Participimet-Arsimi</t>
  </si>
  <si>
    <t>Të hyrat pa gjobat</t>
  </si>
  <si>
    <t xml:space="preserve">Taksë për pjesëmarrje ne tender </t>
  </si>
  <si>
    <t xml:space="preserve">Participimet -Arsim-qerdhja e femive </t>
  </si>
  <si>
    <t>Participimet -Arsim joformal</t>
  </si>
  <si>
    <t>N/A</t>
  </si>
  <si>
    <t>Totali i përgjithshëm</t>
  </si>
  <si>
    <t>Muajt</t>
  </si>
  <si>
    <t xml:space="preserve">Te hyrat e rregullta </t>
  </si>
  <si>
    <t>Planifikimi 2021</t>
  </si>
  <si>
    <t>Realizimi 2021</t>
  </si>
  <si>
    <t>Taksë për leje gërmime</t>
  </si>
  <si>
    <t xml:space="preserve">Licencat per aktivetete indiduale </t>
  </si>
  <si>
    <t xml:space="preserve">Ndryshimi 2021-2020 </t>
  </si>
  <si>
    <t xml:space="preserve">Krahasimi  në % 2021/2020 </t>
  </si>
  <si>
    <t>Realizim/Planifikim 2021 në %</t>
  </si>
  <si>
    <t>Përqindja e realizimit</t>
  </si>
  <si>
    <t xml:space="preserve">Krahasimi në %  </t>
  </si>
  <si>
    <t>Nr.çert. të lëshuara</t>
  </si>
  <si>
    <t>Nr faturave të paguara</t>
  </si>
  <si>
    <t>Viti</t>
  </si>
  <si>
    <t xml:space="preserve">Nurmi i faturave të shpërndara </t>
  </si>
  <si>
    <t xml:space="preserve">Vlera e faturuar </t>
  </si>
  <si>
    <t xml:space="preserve">Numri  objekteve të reja </t>
  </si>
  <si>
    <t>Regjistrimet            e reja m2</t>
  </si>
  <si>
    <t>Numri  objekteve të verifikuara</t>
  </si>
  <si>
    <t>Verifikimi i objeketeve  m2</t>
  </si>
  <si>
    <t>Planifikimi  2021</t>
  </si>
  <si>
    <t xml:space="preserve">Realizimi 2021  </t>
  </si>
  <si>
    <t>Nr.</t>
  </si>
  <si>
    <t>Taksa për ndrrimin e destinimit të shfrytëzimit të tokës</t>
  </si>
  <si>
    <t>Taksa komunale për leje ndërtimi</t>
  </si>
  <si>
    <t>Taksa për demolim</t>
  </si>
  <si>
    <t>Taksa për certifikatat e lindjes</t>
  </si>
  <si>
    <t>Taksa për certifikatat e kurorzimit</t>
  </si>
  <si>
    <t>Taksa për çertifikatat e tjera të ofiqarisë</t>
  </si>
  <si>
    <t>Taksa e fotokopjimit të dokumenteve</t>
  </si>
  <si>
    <t>Taksa të tjera administrative</t>
  </si>
  <si>
    <t xml:space="preserve">Taksë për pjesëmarrje në tender </t>
  </si>
  <si>
    <t>Takse për legalizimin e objekteve</t>
  </si>
  <si>
    <t>Takse për ushtimin e veprimtarisë</t>
  </si>
  <si>
    <t>Licencat për aktivitete individuale dhe të lira</t>
  </si>
  <si>
    <t>Licencat për pranim teknik të lokalit</t>
  </si>
  <si>
    <t>Licencat për shërbimet profesionale</t>
  </si>
  <si>
    <t>Qiraja për vendosjen e objektit tregtar</t>
  </si>
  <si>
    <t>Participimet-Bujqësia</t>
  </si>
  <si>
    <t>Participimet-Shëndetësia</t>
  </si>
  <si>
    <t>Të hyrat nga shitja e mbeturinave</t>
  </si>
  <si>
    <t>Inspektimi rrespektimit të planit urbanistik</t>
  </si>
  <si>
    <t>Taks për matjen e tokës në teren</t>
  </si>
  <si>
    <t>Inspektimi higjenit sanitar</t>
  </si>
  <si>
    <t>Nr</t>
  </si>
  <si>
    <t>Licenca për korrje/fshirje</t>
  </si>
  <si>
    <t>Prona publike për tregti të hapur</t>
  </si>
  <si>
    <t>Të hyrat nga pyje 2021</t>
  </si>
  <si>
    <t>Licencat tjera per afarizem</t>
  </si>
  <si>
    <t>3/1</t>
  </si>
  <si>
    <t>3/2</t>
  </si>
  <si>
    <t>Nr. çert të lëshuara</t>
  </si>
  <si>
    <t> Periudha</t>
  </si>
  <si>
    <t>Gjobat ne trafik 2021</t>
  </si>
  <si>
    <t>Gjobat nga gjykatat 2021</t>
  </si>
  <si>
    <t>Dhjetor</t>
  </si>
  <si>
    <t>Nëntor</t>
  </si>
  <si>
    <t>Gjobat e gjykatave baza mujore</t>
  </si>
  <si>
    <t>Licencat tjera për afarizëm</t>
  </si>
  <si>
    <t>Prona Publike për Tregti të hapur</t>
  </si>
  <si>
    <t>Licenca për afarizëm</t>
  </si>
  <si>
    <t>Prona Publike për tregti të hapur</t>
  </si>
  <si>
    <t>JANAR 2022</t>
  </si>
  <si>
    <t>SHKURT 2022</t>
  </si>
  <si>
    <t>MARS 2022</t>
  </si>
  <si>
    <t>PRILL 2022</t>
  </si>
  <si>
    <t>MAJ 2022</t>
  </si>
  <si>
    <t>QERSHOR 2022</t>
  </si>
  <si>
    <t>KORRIK 2022</t>
  </si>
  <si>
    <t>GUSHT 2022</t>
  </si>
  <si>
    <t>SHTATOR 2022</t>
  </si>
  <si>
    <t>TETOR 2022</t>
  </si>
  <si>
    <t>NENTOR 2022</t>
  </si>
  <si>
    <t>DHJETOR 2022</t>
  </si>
  <si>
    <t>Te hyrat Gjisej Janar-Dhjetor 2022</t>
  </si>
  <si>
    <t>1.3 Krahasimi i të hyrave të rregullta të realizuara në baza mujore 2016-2022</t>
  </si>
  <si>
    <t>1.1  Të hyra të planifikuara, të realizuara dhe krahasimi i tyre 2022/2021</t>
  </si>
  <si>
    <t>Realizimi 2022</t>
  </si>
  <si>
    <t>Ndryshimi 2022-2021</t>
  </si>
  <si>
    <t>Krahasimi 2022/2021</t>
  </si>
  <si>
    <t>2.1 Planifikimi dhe realizmi i tatimit në pronë 2022/2021</t>
  </si>
  <si>
    <t xml:space="preserve">1.2 Të hyrat e rregullta  të planifikuara dhe  të realizuara në baza mujore 2022/2021 dhe krahasimi </t>
  </si>
  <si>
    <t xml:space="preserve">Të planifikuara   </t>
  </si>
  <si>
    <t xml:space="preserve">Të realizuara   </t>
  </si>
  <si>
    <t xml:space="preserve">Të realizuara  </t>
  </si>
  <si>
    <t>2022/2021</t>
  </si>
  <si>
    <t>Ndryshimi Realizimi/Planifikim 2022</t>
  </si>
  <si>
    <t>Përqindja e Realizimit 2022</t>
  </si>
  <si>
    <t>Gjobat e gjykatave 2021</t>
  </si>
  <si>
    <t>Gjobat nga e gjykatave 2022</t>
  </si>
  <si>
    <t>% 2022/2021</t>
  </si>
  <si>
    <t xml:space="preserve">          Ndryshimi        2022-2021</t>
  </si>
  <si>
    <t>Krahasimi në % 2022/2021</t>
  </si>
  <si>
    <t>Gjobat e trafikut 2021</t>
  </si>
  <si>
    <t>Gjobat nga e trafikut 2022</t>
  </si>
  <si>
    <t>Të hyrat nga pyje 2022</t>
  </si>
  <si>
    <t xml:space="preserve">1.4 Krahasimi i të hyrave të realizuara nga gjobat e trafikut dhe gjobat nga gjykatat 2022/2021.  </t>
  </si>
  <si>
    <t>Ndryshimi 2022-2022</t>
  </si>
  <si>
    <t xml:space="preserve"> % 2022/2021 </t>
  </si>
  <si>
    <t>Gjobat nga gjykatat 2022</t>
  </si>
  <si>
    <t>Te hyrat e rregullta. Gjobat e gjykatava, gjobat ne trafik 2022/2021</t>
  </si>
  <si>
    <t>Taksa - Regjistrimi i automjeteve</t>
  </si>
  <si>
    <t>Të hyrat nga Grandet e përcaktuara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</si>
</sst>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L_e_k_-;\-* #,##0.00_L_e_k_-;_-* &quot;-&quot;??_L_e_k_-;_-@_-"/>
    <numFmt numFmtId="165" formatCode="0;[Red]0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</cellStyleXfs>
  <cellXfs count="155">
    <xf numFmtId="0" fontId="0" fillId="0" borderId="0" xfId="0"/>
    <xf numFmtId="43" fontId="0" fillId="0" borderId="0" xfId="0" applyNumberFormat="1"/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43" fontId="2" fillId="0" borderId="1" xfId="1" applyFont="1" applyBorder="1"/>
    <xf numFmtId="0" fontId="0" fillId="0" borderId="1" xfId="0" applyBorder="1" applyAlignment="1">
      <alignment wrapText="1"/>
    </xf>
    <xf numFmtId="43" fontId="0" fillId="0" borderId="1" xfId="1" applyFont="1" applyFill="1" applyBorder="1"/>
    <xf numFmtId="43" fontId="0" fillId="2" borderId="1" xfId="1" applyFont="1" applyFill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/>
    <xf numFmtId="43" fontId="2" fillId="2" borderId="1" xfId="0" applyNumberFormat="1" applyFont="1" applyFill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0" fillId="0" borderId="0" xfId="1" applyFont="1"/>
    <xf numFmtId="43" fontId="4" fillId="0" borderId="1" xfId="1" applyFont="1" applyBorder="1"/>
    <xf numFmtId="0" fontId="6" fillId="0" borderId="1" xfId="0" applyFont="1" applyFill="1" applyBorder="1"/>
    <xf numFmtId="4" fontId="0" fillId="0" borderId="0" xfId="0" applyNumberFormat="1"/>
    <xf numFmtId="43" fontId="0" fillId="0" borderId="1" xfId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right"/>
    </xf>
    <xf numFmtId="40" fontId="0" fillId="0" borderId="1" xfId="1" applyNumberFormat="1" applyFont="1" applyBorder="1"/>
    <xf numFmtId="0" fontId="2" fillId="4" borderId="1" xfId="0" applyFont="1" applyFill="1" applyBorder="1"/>
    <xf numFmtId="43" fontId="2" fillId="4" borderId="1" xfId="0" applyNumberFormat="1" applyFont="1" applyFill="1" applyBorder="1"/>
    <xf numFmtId="43" fontId="7" fillId="0" borderId="1" xfId="1" applyFont="1" applyFill="1" applyBorder="1"/>
    <xf numFmtId="40" fontId="0" fillId="0" borderId="1" xfId="0" applyNumberFormat="1" applyBorder="1" applyAlignment="1">
      <alignment horizontal="right"/>
    </xf>
    <xf numFmtId="40" fontId="2" fillId="3" borderId="1" xfId="0" applyNumberFormat="1" applyFont="1" applyFill="1" applyBorder="1" applyAlignment="1">
      <alignment horizontal="right"/>
    </xf>
    <xf numFmtId="40" fontId="0" fillId="0" borderId="1" xfId="1" applyNumberFormat="1" applyFont="1" applyBorder="1" applyAlignment="1">
      <alignment horizontal="right"/>
    </xf>
    <xf numFmtId="0" fontId="10" fillId="0" borderId="1" xfId="0" applyFont="1" applyFill="1" applyBorder="1"/>
    <xf numFmtId="43" fontId="0" fillId="0" borderId="1" xfId="0" applyNumberFormat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43" fontId="0" fillId="5" borderId="1" xfId="1" applyFont="1" applyFill="1" applyBorder="1"/>
    <xf numFmtId="43" fontId="2" fillId="5" borderId="1" xfId="1" applyFont="1" applyFill="1" applyBorder="1"/>
    <xf numFmtId="4" fontId="0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40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4" fillId="0" borderId="1" xfId="1" applyNumberFormat="1" applyFont="1" applyBorder="1"/>
    <xf numFmtId="0" fontId="2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43" fontId="13" fillId="0" borderId="1" xfId="1" applyFont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2" fillId="5" borderId="5" xfId="0" applyFont="1" applyFill="1" applyBorder="1"/>
    <xf numFmtId="0" fontId="2" fillId="6" borderId="0" xfId="0" applyFont="1" applyFill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2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0" fillId="0" borderId="0" xfId="0" applyBorder="1"/>
    <xf numFmtId="43" fontId="0" fillId="0" borderId="0" xfId="1" applyFont="1" applyBorder="1"/>
    <xf numFmtId="43" fontId="0" fillId="0" borderId="0" xfId="1" applyFont="1" applyBorder="1" applyAlignment="1">
      <alignment horizontal="right"/>
    </xf>
    <xf numFmtId="40" fontId="0" fillId="0" borderId="0" xfId="1" applyNumberFormat="1" applyFont="1" applyBorder="1"/>
    <xf numFmtId="0" fontId="2" fillId="8" borderId="1" xfId="0" applyFont="1" applyFill="1" applyBorder="1" applyAlignment="1">
      <alignment horizontal="center" vertical="center" wrapText="1"/>
    </xf>
    <xf numFmtId="4" fontId="13" fillId="11" borderId="1" xfId="0" applyNumberFormat="1" applyFont="1" applyFill="1" applyBorder="1" applyAlignment="1">
      <alignment vertical="center"/>
    </xf>
    <xf numFmtId="43" fontId="4" fillId="0" borderId="1" xfId="1" applyFont="1" applyFill="1" applyBorder="1"/>
    <xf numFmtId="4" fontId="13" fillId="11" borderId="1" xfId="0" applyNumberFormat="1" applyFont="1" applyFill="1" applyBorder="1" applyAlignment="1">
      <alignment horizontal="right" vertical="center"/>
    </xf>
    <xf numFmtId="40" fontId="0" fillId="0" borderId="1" xfId="0" applyNumberFormat="1" applyFill="1" applyBorder="1" applyAlignment="1">
      <alignment horizontal="right"/>
    </xf>
    <xf numFmtId="0" fontId="11" fillId="0" borderId="1" xfId="0" applyFont="1" applyFill="1" applyBorder="1" applyAlignment="1">
      <alignment horizontal="right" vertical="center"/>
    </xf>
    <xf numFmtId="49" fontId="2" fillId="8" borderId="1" xfId="0" applyNumberFormat="1" applyFont="1" applyFill="1" applyBorder="1" applyAlignment="1">
      <alignment horizontal="center" vertical="center" wrapText="1"/>
    </xf>
    <xf numFmtId="40" fontId="3" fillId="0" borderId="1" xfId="1" applyNumberFormat="1" applyFont="1" applyFill="1" applyBorder="1"/>
    <xf numFmtId="0" fontId="0" fillId="0" borderId="1" xfId="0" applyFont="1" applyBorder="1" applyAlignment="1">
      <alignment vertical="center"/>
    </xf>
    <xf numFmtId="43" fontId="1" fillId="0" borderId="1" xfId="1" applyFont="1" applyBorder="1"/>
    <xf numFmtId="43" fontId="1" fillId="0" borderId="1" xfId="1" applyFont="1" applyBorder="1" applyAlignment="1">
      <alignment horizontal="right" vertical="center" wrapText="1"/>
    </xf>
    <xf numFmtId="0" fontId="11" fillId="10" borderId="1" xfId="0" applyFont="1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vertical="center"/>
    </xf>
    <xf numFmtId="4" fontId="0" fillId="10" borderId="1" xfId="0" applyNumberFormat="1" applyFont="1" applyFill="1" applyBorder="1" applyAlignment="1">
      <alignment horizontal="center" vertical="center"/>
    </xf>
    <xf numFmtId="40" fontId="3" fillId="0" borderId="0" xfId="1" applyNumberFormat="1" applyFont="1" applyFill="1" applyBorder="1"/>
    <xf numFmtId="165" fontId="3" fillId="0" borderId="0" xfId="1" applyNumberFormat="1" applyFont="1" applyFill="1" applyBorder="1"/>
    <xf numFmtId="43" fontId="3" fillId="0" borderId="1" xfId="1" applyFont="1" applyFill="1" applyBorder="1"/>
    <xf numFmtId="43" fontId="0" fillId="10" borderId="1" xfId="1" applyFont="1" applyFill="1" applyBorder="1"/>
    <xf numFmtId="0" fontId="2" fillId="6" borderId="1" xfId="0" applyFont="1" applyFill="1" applyBorder="1"/>
    <xf numFmtId="43" fontId="2" fillId="6" borderId="1" xfId="1" applyFont="1" applyFill="1" applyBorder="1"/>
    <xf numFmtId="43" fontId="2" fillId="6" borderId="1" xfId="0" applyNumberFormat="1" applyFont="1" applyFill="1" applyBorder="1"/>
    <xf numFmtId="0" fontId="15" fillId="0" borderId="0" xfId="0" applyFont="1" applyFill="1" applyBorder="1"/>
    <xf numFmtId="43" fontId="15" fillId="0" borderId="0" xfId="1" applyFont="1" applyFill="1" applyBorder="1"/>
    <xf numFmtId="43" fontId="0" fillId="0" borderId="1" xfId="1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3" fontId="0" fillId="0" borderId="1" xfId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0" fontId="0" fillId="0" borderId="1" xfId="1" applyNumberFormat="1" applyFont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8" fillId="0" borderId="1" xfId="1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11" borderId="0" xfId="0" applyFill="1"/>
    <xf numFmtId="0" fontId="6" fillId="0" borderId="2" xfId="0" applyFont="1" applyFill="1" applyBorder="1"/>
    <xf numFmtId="166" fontId="12" fillId="0" borderId="1" xfId="1" applyNumberFormat="1" applyFont="1" applyBorder="1" applyAlignment="1">
      <alignment horizontal="right" vertical="center"/>
    </xf>
    <xf numFmtId="0" fontId="12" fillId="0" borderId="1" xfId="1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43" fontId="4" fillId="0" borderId="1" xfId="1" applyFont="1" applyBorder="1" applyAlignment="1">
      <alignment horizontal="left"/>
    </xf>
    <xf numFmtId="43" fontId="0" fillId="0" borderId="1" xfId="1" applyFont="1" applyBorder="1" applyAlignment="1">
      <alignment horizontal="left"/>
    </xf>
    <xf numFmtId="0" fontId="0" fillId="0" borderId="1" xfId="0" applyBorder="1" applyAlignment="1">
      <alignment horizontal="left"/>
    </xf>
    <xf numFmtId="43" fontId="3" fillId="11" borderId="1" xfId="1" applyFont="1" applyFill="1" applyBorder="1" applyAlignment="1">
      <alignment horizontal="left"/>
    </xf>
    <xf numFmtId="0" fontId="0" fillId="0" borderId="1" xfId="0" applyFill="1" applyBorder="1"/>
    <xf numFmtId="43" fontId="0" fillId="0" borderId="1" xfId="0" applyNumberFormat="1" applyFill="1" applyBorder="1" applyAlignment="1">
      <alignment horizontal="center"/>
    </xf>
    <xf numFmtId="0" fontId="16" fillId="0" borderId="0" xfId="0" applyFont="1"/>
    <xf numFmtId="0" fontId="0" fillId="0" borderId="0" xfId="0" applyFill="1"/>
    <xf numFmtId="0" fontId="2" fillId="8" borderId="1" xfId="0" applyFont="1" applyFill="1" applyBorder="1"/>
    <xf numFmtId="43" fontId="2" fillId="8" borderId="1" xfId="0" applyNumberFormat="1" applyFont="1" applyFill="1" applyBorder="1"/>
    <xf numFmtId="0" fontId="0" fillId="0" borderId="0" xfId="0" applyFont="1" applyFill="1" applyBorder="1" applyAlignment="1">
      <alignment horizontal="center"/>
    </xf>
    <xf numFmtId="43" fontId="1" fillId="0" borderId="1" xfId="1" applyFont="1" applyFill="1" applyBorder="1"/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43" fontId="0" fillId="0" borderId="1" xfId="0" applyNumberFormat="1" applyFont="1" applyFill="1" applyBorder="1"/>
    <xf numFmtId="43" fontId="0" fillId="0" borderId="0" xfId="0" applyNumberFormat="1" applyFont="1" applyFill="1"/>
    <xf numFmtId="43" fontId="0" fillId="0" borderId="0" xfId="1" applyFont="1" applyFill="1"/>
    <xf numFmtId="0" fontId="2" fillId="5" borderId="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14" fillId="7" borderId="0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/>
    </xf>
    <xf numFmtId="0" fontId="0" fillId="11" borderId="6" xfId="0" applyFill="1" applyBorder="1" applyAlignment="1">
      <alignment horizontal="left"/>
    </xf>
    <xf numFmtId="0" fontId="13" fillId="11" borderId="6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wrapText="1" shrinkToFit="1"/>
    </xf>
    <xf numFmtId="0" fontId="13" fillId="11" borderId="6" xfId="0" applyFont="1" applyFill="1" applyBorder="1" applyAlignment="1">
      <alignment horizontal="center" vertical="center" wrapText="1" shrinkToFit="1"/>
    </xf>
    <xf numFmtId="0" fontId="0" fillId="0" borderId="6" xfId="0" applyBorder="1" applyAlignment="1">
      <alignment horizontal="center"/>
    </xf>
  </cellXfs>
  <cellStyles count="6">
    <cellStyle name="Comma" xfId="1" builtinId="3"/>
    <cellStyle name="Comma 2" xfId="3"/>
    <cellStyle name="Comma 3" xfId="4"/>
    <cellStyle name="Normal" xfId="0" builtinId="0"/>
    <cellStyle name="Normal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47194015260191"/>
          <c:y val="3.0008517091644121E-2"/>
          <c:w val="0.79651056098587159"/>
          <c:h val="0.773912781974268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'Raporti TM1'!$I$43</c:f>
              <c:strCache>
                <c:ptCount val="1"/>
                <c:pt idx="0">
                  <c:v>Realizimi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37444247337603E-3"/>
                  <c:y val="-0.17190079661598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3-4F37-B452-75D0B89E2204}"/>
                </c:ext>
              </c:extLst>
            </c:dLbl>
            <c:dLbl>
              <c:idx val="1"/>
              <c:layout>
                <c:manualLayout>
                  <c:x val="2.8030831855031895E-2"/>
                  <c:y val="-0.211570211219676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3-4F37-B452-75D0B89E2204}"/>
                </c:ext>
              </c:extLst>
            </c:dLbl>
            <c:dLbl>
              <c:idx val="2"/>
              <c:layout>
                <c:manualLayout>
                  <c:x val="5.6061663710063794E-3"/>
                  <c:y val="-0.119008243811068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3-4F37-B452-75D0B89E2204}"/>
                </c:ext>
              </c:extLst>
            </c:dLbl>
            <c:dLbl>
              <c:idx val="3"/>
              <c:layout>
                <c:manualLayout>
                  <c:x val="9.343610618343965E-3"/>
                  <c:y val="-0.132231382012297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3-4F37-B452-75D0B89E2204}"/>
                </c:ext>
              </c:extLst>
            </c:dLbl>
            <c:dLbl>
              <c:idx val="4"/>
              <c:layout>
                <c:manualLayout>
                  <c:x val="-0.10091099467811496"/>
                  <c:y val="-6.6115691006148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3-4F37-B452-75D0B89E2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'Raporti TM1'!$H$44:$H$49</c:f>
              <c:strCache>
                <c:ptCount val="5"/>
                <c:pt idx="0">
                  <c:v>Të hyrat e rregullta </c:v>
                </c:pt>
                <c:pt idx="1">
                  <c:v>Gjobat e gjykatave</c:v>
                </c:pt>
                <c:pt idx="2">
                  <c:v>Gjobat  e trafikut</c:v>
                </c:pt>
                <c:pt idx="3">
                  <c:v>Të hyrat nga pyje</c:v>
                </c:pt>
                <c:pt idx="4">
                  <c:v>Totali</c:v>
                </c:pt>
              </c:strCache>
            </c:strRef>
          </c:cat>
          <c:val>
            <c:numRef>
              <c:f>'Raporti TM1'!$I$44:$I$49</c:f>
              <c:numCache>
                <c:formatCode>_(* #,##0.00_);_(* \(#,##0.00\);_(* "-"??_);_(@_)</c:formatCode>
                <c:ptCount val="6"/>
                <c:pt idx="0">
                  <c:v>1172638.98</c:v>
                </c:pt>
                <c:pt idx="1">
                  <c:v>18666.2</c:v>
                </c:pt>
                <c:pt idx="2">
                  <c:v>222877.5</c:v>
                </c:pt>
                <c:pt idx="3">
                  <c:v>68.7</c:v>
                </c:pt>
                <c:pt idx="4">
                  <c:v>1414251.38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03-4F37-B452-75D0B89E2204}"/>
            </c:ext>
          </c:extLst>
        </c:ser>
        <c:ser>
          <c:idx val="1"/>
          <c:order val="1"/>
          <c:tx>
            <c:strRef>
              <c:f>'Raporti TM1'!$J$43</c:f>
              <c:strCache>
                <c:ptCount val="1"/>
                <c:pt idx="0">
                  <c:v>Realizimi 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2223773441426895E-2"/>
                  <c:y val="-6.1707978272405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03-4F37-B452-75D0B89E2204}"/>
                </c:ext>
              </c:extLst>
            </c:dLbl>
            <c:dLbl>
              <c:idx val="4"/>
              <c:layout>
                <c:manualLayout>
                  <c:x val="1.6818499113019136E-2"/>
                  <c:y val="-9.2561967408608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03-4F37-B452-75D0B89E2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'Raporti TM1'!$H$44:$H$49</c:f>
              <c:strCache>
                <c:ptCount val="5"/>
                <c:pt idx="0">
                  <c:v>Të hyrat e rregullta </c:v>
                </c:pt>
                <c:pt idx="1">
                  <c:v>Gjobat e gjykatave</c:v>
                </c:pt>
                <c:pt idx="2">
                  <c:v>Gjobat  e trafikut</c:v>
                </c:pt>
                <c:pt idx="3">
                  <c:v>Të hyrat nga pyje</c:v>
                </c:pt>
                <c:pt idx="4">
                  <c:v>Totali</c:v>
                </c:pt>
              </c:strCache>
            </c:strRef>
          </c:cat>
          <c:val>
            <c:numRef>
              <c:f>'Raporti TM1'!$J$44:$J$49</c:f>
              <c:numCache>
                <c:formatCode>_(* #,##0.00_);_(* \(#,##0.00\);_(* "-"??_);_(@_)</c:formatCode>
                <c:ptCount val="6"/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03-4F37-B452-75D0B89E2204}"/>
            </c:ext>
          </c:extLst>
        </c:ser>
        <c:ser>
          <c:idx val="2"/>
          <c:order val="2"/>
          <c:tx>
            <c:strRef>
              <c:f>'Raporti TM1'!$K$43</c:f>
              <c:strCache>
                <c:ptCount val="1"/>
                <c:pt idx="0">
                  <c:v>          Ndryshimi        2022-2021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'Raporti TM1'!$H$44:$H$49</c:f>
              <c:strCache>
                <c:ptCount val="5"/>
                <c:pt idx="0">
                  <c:v>Të hyrat e rregullta </c:v>
                </c:pt>
                <c:pt idx="1">
                  <c:v>Gjobat e gjykatave</c:v>
                </c:pt>
                <c:pt idx="2">
                  <c:v>Gjobat  e trafikut</c:v>
                </c:pt>
                <c:pt idx="3">
                  <c:v>Të hyrat nga pyje</c:v>
                </c:pt>
                <c:pt idx="4">
                  <c:v>Totali</c:v>
                </c:pt>
              </c:strCache>
            </c:strRef>
          </c:cat>
          <c:val>
            <c:numRef>
              <c:f>'Raporti TM1'!$K$44:$K$49</c:f>
              <c:numCache>
                <c:formatCode>_(* #,##0.00_);_(* \(#,##0.00\);_(* "-"??_);_(@_)</c:formatCode>
                <c:ptCount val="6"/>
                <c:pt idx="0">
                  <c:v>-1172638.98</c:v>
                </c:pt>
                <c:pt idx="1">
                  <c:v>-18666.2</c:v>
                </c:pt>
                <c:pt idx="2">
                  <c:v>-222877.5</c:v>
                </c:pt>
                <c:pt idx="3">
                  <c:v>-68.7</c:v>
                </c:pt>
                <c:pt idx="4">
                  <c:v>-1414251.38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03-4F37-B452-75D0B89E2204}"/>
            </c:ext>
          </c:extLst>
        </c:ser>
        <c:ser>
          <c:idx val="3"/>
          <c:order val="3"/>
          <c:tx>
            <c:strRef>
              <c:f>'Raporti TM1'!$L$43</c:f>
              <c:strCache>
                <c:ptCount val="1"/>
                <c:pt idx="0">
                  <c:v>Krahasimi në % 2022/2021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'Raporti TM1'!$H$44:$H$49</c:f>
              <c:strCache>
                <c:ptCount val="5"/>
                <c:pt idx="0">
                  <c:v>Të hyrat e rregullta </c:v>
                </c:pt>
                <c:pt idx="1">
                  <c:v>Gjobat e gjykatave</c:v>
                </c:pt>
                <c:pt idx="2">
                  <c:v>Gjobat  e trafikut</c:v>
                </c:pt>
                <c:pt idx="3">
                  <c:v>Të hyrat nga pyje</c:v>
                </c:pt>
                <c:pt idx="4">
                  <c:v>Totali</c:v>
                </c:pt>
              </c:strCache>
            </c:strRef>
          </c:cat>
          <c:val>
            <c:numRef>
              <c:f>'Raporti TM1'!$L$44:$L$49</c:f>
              <c:numCache>
                <c:formatCode>#,##0.00_);[Red]\(#,##0.00\)</c:formatCode>
                <c:ptCount val="6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03-4F37-B452-75D0B89E2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3845792"/>
        <c:axId val="1593847424"/>
      </c:barChart>
      <c:catAx>
        <c:axId val="159384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847424"/>
        <c:crosses val="autoZero"/>
        <c:auto val="1"/>
        <c:lblAlgn val="ctr"/>
        <c:lblOffset val="100"/>
        <c:noMultiLvlLbl val="0"/>
      </c:catAx>
      <c:valAx>
        <c:axId val="159384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84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089127495595674E-2"/>
          <c:y val="0.15107088519908782"/>
          <c:w val="0.94700391950968954"/>
          <c:h val="0.72982586051658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'Raporti TM1'!$M$3</c:f>
              <c:strCache>
                <c:ptCount val="1"/>
                <c:pt idx="0">
                  <c:v>Të planifikuara 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'Raporti TM1'!$M$17</c:f>
              <c:numCache>
                <c:formatCode>#,##0.00_);[Red]\(#,##0.00\)</c:formatCode>
                <c:ptCount val="1"/>
                <c:pt idx="0">
                  <c:v>499593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4-4F8E-9366-63828DBAA59A}"/>
            </c:ext>
          </c:extLst>
        </c:ser>
        <c:ser>
          <c:idx val="1"/>
          <c:order val="1"/>
          <c:tx>
            <c:strRef>
              <c:f>'Raporti TM1'!$N$3</c:f>
              <c:strCache>
                <c:ptCount val="1"/>
                <c:pt idx="0">
                  <c:v>Të realizuara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'Raporti TM1'!$N$17</c:f>
              <c:numCache>
                <c:formatCode>#,##0.00_);[Red]\(#,##0.00\)</c:formatCode>
                <c:ptCount val="1"/>
                <c:pt idx="0">
                  <c:v>577233.31000000017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C4-4F8E-9366-63828DBAA59A}"/>
            </c:ext>
          </c:extLst>
        </c:ser>
        <c:ser>
          <c:idx val="2"/>
          <c:order val="2"/>
          <c:tx>
            <c:strRef>
              <c:f>'Raporti TM1'!$O$3</c:f>
              <c:strCache>
                <c:ptCount val="1"/>
                <c:pt idx="0">
                  <c:v>Të planifikuara 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'Raporti TM1'!$O$17</c:f>
              <c:numCache>
                <c:formatCode>#,##0.00_);[Red]\(#,##0.00\)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C4-4F8E-9366-63828DBAA59A}"/>
            </c:ext>
          </c:extLst>
        </c:ser>
        <c:ser>
          <c:idx val="3"/>
          <c:order val="3"/>
          <c:tx>
            <c:strRef>
              <c:f>'Raporti TM1'!$P$3</c:f>
              <c:strCache>
                <c:ptCount val="1"/>
                <c:pt idx="0">
                  <c:v>Të realizuara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'Raporti TM1'!$P$17</c:f>
              <c:numCache>
                <c:formatCode>#,##0.00_);[Red]\(#,##0.00\)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C4-4F8E-9366-63828DBAA5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80594448"/>
        <c:axId val="1780598800"/>
      </c:barChart>
      <c:catAx>
        <c:axId val="178059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598800"/>
        <c:crosses val="autoZero"/>
        <c:auto val="1"/>
        <c:lblAlgn val="ctr"/>
        <c:lblOffset val="100"/>
        <c:noMultiLvlLbl val="0"/>
      </c:catAx>
      <c:valAx>
        <c:axId val="178059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5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</xdr:colOff>
      <xdr:row>58</xdr:row>
      <xdr:rowOff>23811</xdr:rowOff>
    </xdr:from>
    <xdr:to>
      <xdr:col>14</xdr:col>
      <xdr:colOff>23813</xdr:colOff>
      <xdr:row>81</xdr:row>
      <xdr:rowOff>107156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538162</xdr:colOff>
      <xdr:row>26</xdr:row>
      <xdr:rowOff>411956</xdr:rowOff>
    </xdr:from>
    <xdr:to>
      <xdr:col>20</xdr:col>
      <xdr:colOff>259556</xdr:colOff>
      <xdr:row>42</xdr:row>
      <xdr:rowOff>419100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71"/>
  <sheetViews>
    <sheetView topLeftCell="F58" zoomScale="80" zoomScaleNormal="80" workbookViewId="0">
      <selection activeCell="G120" sqref="G120"/>
    </sheetView>
  </sheetViews>
  <sheetFormatPr defaultRowHeight="15" x14ac:dyDescent="0.25"/>
  <cols>
    <col min="1" max="1" width="3.7109375" bestFit="1" customWidth="1"/>
    <col min="2" max="2" width="34" customWidth="1"/>
    <col min="3" max="3" width="13.42578125" customWidth="1"/>
    <col min="4" max="4" width="12.28515625" bestFit="1" customWidth="1"/>
    <col min="5" max="5" width="10.140625" bestFit="1" customWidth="1"/>
    <col min="6" max="6" width="12.85546875" bestFit="1" customWidth="1"/>
    <col min="7" max="7" width="12.28515625" bestFit="1" customWidth="1"/>
    <col min="8" max="8" width="14.42578125" bestFit="1" customWidth="1"/>
    <col min="9" max="9" width="13.140625" bestFit="1" customWidth="1"/>
    <col min="10" max="10" width="11.5703125" bestFit="1" customWidth="1"/>
    <col min="11" max="11" width="12.140625" bestFit="1" customWidth="1"/>
    <col min="12" max="12" width="10.85546875" customWidth="1"/>
    <col min="13" max="13" width="10.28515625" bestFit="1" customWidth="1"/>
    <col min="14" max="14" width="11.7109375" bestFit="1" customWidth="1"/>
    <col min="15" max="15" width="13.85546875" bestFit="1" customWidth="1"/>
    <col min="17" max="17" width="11.5703125" bestFit="1" customWidth="1"/>
    <col min="21" max="21" width="11.28515625" bestFit="1" customWidth="1"/>
  </cols>
  <sheetData>
    <row r="1" spans="1:15" x14ac:dyDescent="0.25">
      <c r="A1" s="141" t="s">
        <v>175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</row>
    <row r="2" spans="1:15" ht="48" x14ac:dyDescent="0.25">
      <c r="A2" s="57" t="s">
        <v>135</v>
      </c>
      <c r="B2" s="57" t="s">
        <v>68</v>
      </c>
      <c r="C2" s="57" t="s">
        <v>56</v>
      </c>
      <c r="D2" s="56" t="s">
        <v>46</v>
      </c>
      <c r="E2" s="56" t="s">
        <v>63</v>
      </c>
      <c r="F2" s="56" t="s">
        <v>47</v>
      </c>
      <c r="G2" s="56" t="s">
        <v>48</v>
      </c>
      <c r="H2" s="56" t="s">
        <v>55</v>
      </c>
      <c r="I2" s="56" t="s">
        <v>54</v>
      </c>
      <c r="J2" s="56" t="s">
        <v>49</v>
      </c>
      <c r="K2" s="56" t="s">
        <v>53</v>
      </c>
      <c r="L2" s="56" t="s">
        <v>50</v>
      </c>
      <c r="M2" s="56" t="s">
        <v>51</v>
      </c>
      <c r="N2" s="56" t="s">
        <v>52</v>
      </c>
      <c r="O2" s="56" t="s">
        <v>40</v>
      </c>
    </row>
    <row r="3" spans="1:15" x14ac:dyDescent="0.25">
      <c r="A3" s="2">
        <v>1</v>
      </c>
      <c r="B3" s="59" t="s">
        <v>75</v>
      </c>
      <c r="C3" s="9">
        <v>40110</v>
      </c>
      <c r="D3" s="3"/>
      <c r="E3" s="3"/>
      <c r="F3" s="3">
        <v>25056.86</v>
      </c>
      <c r="G3" s="3"/>
      <c r="H3" s="3"/>
      <c r="I3" s="3"/>
      <c r="J3" s="3"/>
      <c r="K3" s="3"/>
      <c r="L3" s="3"/>
      <c r="M3" s="3"/>
      <c r="N3" s="3"/>
      <c r="O3" s="3">
        <f>SUM(D3:N3)</f>
        <v>25056.86</v>
      </c>
    </row>
    <row r="4" spans="1:15" x14ac:dyDescent="0.25">
      <c r="A4" s="2">
        <v>2</v>
      </c>
      <c r="B4" s="59" t="s">
        <v>13</v>
      </c>
      <c r="C4" s="9">
        <v>50002</v>
      </c>
      <c r="D4" s="3"/>
      <c r="E4" s="3"/>
      <c r="F4" s="3">
        <v>8225</v>
      </c>
      <c r="G4" s="3"/>
      <c r="H4" s="3"/>
      <c r="I4" s="3"/>
      <c r="J4" s="3"/>
      <c r="K4" s="3"/>
      <c r="L4" s="3"/>
      <c r="M4" s="3"/>
      <c r="N4" s="3"/>
      <c r="O4" s="3">
        <f t="shared" ref="O4:O37" si="0">SUM(D4:N4)</f>
        <v>8225</v>
      </c>
    </row>
    <row r="5" spans="1:15" x14ac:dyDescent="0.25">
      <c r="A5" s="2">
        <v>3</v>
      </c>
      <c r="B5" s="60" t="s">
        <v>137</v>
      </c>
      <c r="C5" s="9">
        <v>50009</v>
      </c>
      <c r="D5" s="3"/>
      <c r="E5" s="3"/>
      <c r="F5" s="3"/>
      <c r="G5" s="3"/>
      <c r="H5" s="3"/>
      <c r="I5" s="3"/>
      <c r="J5" s="3"/>
      <c r="K5" s="3">
        <v>1558.81</v>
      </c>
      <c r="L5" s="3"/>
      <c r="M5" s="3"/>
      <c r="N5" s="3"/>
      <c r="O5" s="3">
        <f t="shared" si="0"/>
        <v>1558.81</v>
      </c>
    </row>
    <row r="6" spans="1:15" x14ac:dyDescent="0.25">
      <c r="A6" s="2">
        <v>4</v>
      </c>
      <c r="B6" s="59" t="s">
        <v>138</v>
      </c>
      <c r="C6" s="9">
        <v>50010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>
        <f t="shared" si="0"/>
        <v>0</v>
      </c>
    </row>
    <row r="7" spans="1:15" x14ac:dyDescent="0.25">
      <c r="A7" s="2">
        <v>5</v>
      </c>
      <c r="B7" s="60" t="s">
        <v>78</v>
      </c>
      <c r="C7" s="9">
        <v>50011</v>
      </c>
      <c r="D7" s="3"/>
      <c r="E7" s="3"/>
      <c r="F7" s="3"/>
      <c r="G7" s="3"/>
      <c r="H7" s="3"/>
      <c r="I7" s="3"/>
      <c r="J7" s="3">
        <v>2840</v>
      </c>
      <c r="K7" s="3"/>
      <c r="L7" s="3"/>
      <c r="M7" s="3"/>
      <c r="N7" s="3"/>
      <c r="O7" s="3">
        <f t="shared" si="0"/>
        <v>2840</v>
      </c>
    </row>
    <row r="8" spans="1:15" ht="30" x14ac:dyDescent="0.25">
      <c r="A8" s="2">
        <v>6</v>
      </c>
      <c r="B8" s="60" t="s">
        <v>136</v>
      </c>
      <c r="C8" s="9">
        <v>50012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>
        <f t="shared" si="0"/>
        <v>0</v>
      </c>
    </row>
    <row r="9" spans="1:15" x14ac:dyDescent="0.25">
      <c r="A9" s="2">
        <v>7</v>
      </c>
      <c r="B9" s="60" t="s">
        <v>139</v>
      </c>
      <c r="C9" s="9">
        <v>50013</v>
      </c>
      <c r="D9" s="3">
        <v>162</v>
      </c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162</v>
      </c>
    </row>
    <row r="10" spans="1:15" x14ac:dyDescent="0.25">
      <c r="A10" s="2">
        <v>8</v>
      </c>
      <c r="B10" s="60" t="s">
        <v>140</v>
      </c>
      <c r="C10" s="9">
        <v>50014</v>
      </c>
      <c r="D10" s="3">
        <v>1017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3">
        <f t="shared" si="0"/>
        <v>1017</v>
      </c>
    </row>
    <row r="11" spans="1:15" x14ac:dyDescent="0.25">
      <c r="A11" s="2">
        <v>9</v>
      </c>
      <c r="B11" s="60" t="s">
        <v>20</v>
      </c>
      <c r="C11" s="9">
        <v>50015</v>
      </c>
      <c r="D11" s="3">
        <v>75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si="0"/>
        <v>75</v>
      </c>
    </row>
    <row r="12" spans="1:15" ht="30" x14ac:dyDescent="0.25">
      <c r="A12" s="2">
        <v>10</v>
      </c>
      <c r="B12" s="60" t="s">
        <v>141</v>
      </c>
      <c r="C12" s="9">
        <v>50016</v>
      </c>
      <c r="D12" s="3">
        <v>4473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>
        <f t="shared" si="0"/>
        <v>4473</v>
      </c>
    </row>
    <row r="13" spans="1:15" ht="30" x14ac:dyDescent="0.25">
      <c r="A13" s="2">
        <v>11</v>
      </c>
      <c r="B13" s="60" t="s">
        <v>84</v>
      </c>
      <c r="C13" s="9">
        <v>50017</v>
      </c>
      <c r="D13" s="3">
        <v>727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727</v>
      </c>
    </row>
    <row r="14" spans="1:15" ht="30" x14ac:dyDescent="0.25">
      <c r="A14" s="2">
        <v>12</v>
      </c>
      <c r="B14" s="60" t="s">
        <v>142</v>
      </c>
      <c r="C14" s="9">
        <v>50018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>
        <f t="shared" si="0"/>
        <v>0</v>
      </c>
    </row>
    <row r="15" spans="1:15" x14ac:dyDescent="0.25">
      <c r="A15" s="2">
        <v>13</v>
      </c>
      <c r="B15" s="60" t="s">
        <v>143</v>
      </c>
      <c r="C15" s="9">
        <v>50019</v>
      </c>
      <c r="D15" s="3">
        <v>5699.75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f t="shared" si="0"/>
        <v>5699.75</v>
      </c>
    </row>
    <row r="16" spans="1:15" x14ac:dyDescent="0.25">
      <c r="A16" s="2">
        <v>14</v>
      </c>
      <c r="B16" s="59" t="s">
        <v>144</v>
      </c>
      <c r="C16" s="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>
        <f t="shared" si="0"/>
        <v>0</v>
      </c>
    </row>
    <row r="17" spans="1:15" x14ac:dyDescent="0.25">
      <c r="A17" s="2">
        <v>15</v>
      </c>
      <c r="B17" s="60" t="s">
        <v>145</v>
      </c>
      <c r="C17" s="9">
        <v>50026</v>
      </c>
      <c r="D17" s="3"/>
      <c r="E17" s="3"/>
      <c r="F17" s="3"/>
      <c r="G17" s="3"/>
      <c r="H17" s="3"/>
      <c r="I17" s="3"/>
      <c r="J17" s="3"/>
      <c r="K17" s="3">
        <v>11</v>
      </c>
      <c r="L17" s="3"/>
      <c r="M17" s="3"/>
      <c r="N17" s="3"/>
      <c r="O17" s="3">
        <f t="shared" si="0"/>
        <v>11</v>
      </c>
    </row>
    <row r="18" spans="1:15" x14ac:dyDescent="0.25">
      <c r="A18" s="2">
        <v>16</v>
      </c>
      <c r="B18" s="60" t="s">
        <v>146</v>
      </c>
      <c r="C18" s="9">
        <v>50029</v>
      </c>
      <c r="D18" s="3"/>
      <c r="E18" s="3"/>
      <c r="F18" s="3"/>
      <c r="G18" s="3"/>
      <c r="H18" s="3"/>
      <c r="I18" s="3">
        <v>4200.5</v>
      </c>
      <c r="J18" s="3"/>
      <c r="K18" s="3"/>
      <c r="L18" s="3"/>
      <c r="M18" s="3"/>
      <c r="N18" s="3"/>
      <c r="O18" s="3">
        <f t="shared" si="0"/>
        <v>4200.5</v>
      </c>
    </row>
    <row r="19" spans="1:15" x14ac:dyDescent="0.25">
      <c r="A19" s="2">
        <v>17</v>
      </c>
      <c r="B19" s="60" t="s">
        <v>89</v>
      </c>
      <c r="C19" s="9">
        <v>50045</v>
      </c>
      <c r="D19" s="3"/>
      <c r="E19" s="3"/>
      <c r="F19" s="3"/>
      <c r="G19" s="3"/>
      <c r="H19" s="3"/>
      <c r="I19" s="3"/>
      <c r="J19" s="3"/>
      <c r="K19" s="3">
        <v>1.75</v>
      </c>
      <c r="L19" s="3"/>
      <c r="M19" s="3"/>
      <c r="N19" s="3"/>
      <c r="O19" s="3">
        <f t="shared" si="0"/>
        <v>1.75</v>
      </c>
    </row>
    <row r="20" spans="1:15" x14ac:dyDescent="0.25">
      <c r="A20" s="2">
        <v>18</v>
      </c>
      <c r="B20" s="60" t="s">
        <v>102</v>
      </c>
      <c r="C20" s="9">
        <v>50103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>
        <f t="shared" si="0"/>
        <v>0</v>
      </c>
    </row>
    <row r="21" spans="1:15" x14ac:dyDescent="0.25">
      <c r="A21" s="2">
        <v>19</v>
      </c>
      <c r="B21" s="60" t="s">
        <v>90</v>
      </c>
      <c r="C21" s="9">
        <v>50104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f t="shared" si="0"/>
        <v>0</v>
      </c>
    </row>
    <row r="22" spans="1:15" ht="30" x14ac:dyDescent="0.25">
      <c r="A22" s="2">
        <v>20</v>
      </c>
      <c r="B22" s="60" t="s">
        <v>147</v>
      </c>
      <c r="C22" s="9">
        <v>50201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>
        <f t="shared" si="0"/>
        <v>0</v>
      </c>
    </row>
    <row r="23" spans="1:15" x14ac:dyDescent="0.25">
      <c r="A23" s="2">
        <v>21</v>
      </c>
      <c r="B23" s="60" t="s">
        <v>148</v>
      </c>
      <c r="C23" s="9">
        <v>50205</v>
      </c>
      <c r="D23" s="3"/>
      <c r="E23" s="3">
        <v>60</v>
      </c>
      <c r="F23" s="3"/>
      <c r="G23" s="3"/>
      <c r="H23" s="3"/>
      <c r="I23" s="3"/>
      <c r="J23" s="3"/>
      <c r="K23" s="3"/>
      <c r="L23" s="3"/>
      <c r="M23" s="3"/>
      <c r="N23" s="3"/>
      <c r="O23" s="3">
        <f t="shared" si="0"/>
        <v>60</v>
      </c>
    </row>
    <row r="24" spans="1:15" x14ac:dyDescent="0.25">
      <c r="A24" s="2">
        <v>22</v>
      </c>
      <c r="B24" s="60" t="s">
        <v>149</v>
      </c>
      <c r="C24" s="9">
        <v>50206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f t="shared" si="0"/>
        <v>0</v>
      </c>
    </row>
    <row r="25" spans="1:15" x14ac:dyDescent="0.25">
      <c r="A25" s="2">
        <v>23</v>
      </c>
      <c r="B25" s="60" t="s">
        <v>158</v>
      </c>
      <c r="C25" s="9">
        <v>50209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>
        <f t="shared" si="0"/>
        <v>0</v>
      </c>
    </row>
    <row r="26" spans="1:15" x14ac:dyDescent="0.25">
      <c r="A26" s="2">
        <v>24</v>
      </c>
      <c r="B26" s="60" t="s">
        <v>94</v>
      </c>
      <c r="C26" s="9">
        <v>50401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>
        <f t="shared" si="0"/>
        <v>0</v>
      </c>
    </row>
    <row r="27" spans="1:15" x14ac:dyDescent="0.25">
      <c r="A27" s="2">
        <v>25</v>
      </c>
      <c r="B27" s="60" t="s">
        <v>95</v>
      </c>
      <c r="C27" s="9">
        <v>50405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>
        <f t="shared" si="0"/>
        <v>0</v>
      </c>
    </row>
    <row r="28" spans="1:15" x14ac:dyDescent="0.25">
      <c r="A28" s="2"/>
      <c r="B28" s="60" t="s">
        <v>174</v>
      </c>
      <c r="C28" s="9">
        <v>50406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>
        <f t="shared" si="0"/>
        <v>0</v>
      </c>
    </row>
    <row r="29" spans="1:15" ht="30" x14ac:dyDescent="0.25">
      <c r="A29" s="2">
        <v>26</v>
      </c>
      <c r="B29" s="60" t="s">
        <v>150</v>
      </c>
      <c r="C29" s="9">
        <v>50407</v>
      </c>
      <c r="D29" s="3"/>
      <c r="E29" s="3"/>
      <c r="F29" s="3"/>
      <c r="G29" s="3">
        <v>220</v>
      </c>
      <c r="H29" s="3"/>
      <c r="I29" s="3">
        <v>1570.8</v>
      </c>
      <c r="J29" s="3"/>
      <c r="K29" s="3"/>
      <c r="L29" s="3"/>
      <c r="M29" s="3"/>
      <c r="N29" s="3"/>
      <c r="O29" s="3">
        <f t="shared" si="0"/>
        <v>1790.8</v>
      </c>
    </row>
    <row r="30" spans="1:15" x14ac:dyDescent="0.25">
      <c r="A30" s="2">
        <v>27</v>
      </c>
      <c r="B30" s="60" t="s">
        <v>97</v>
      </c>
      <c r="C30" s="9">
        <v>50408</v>
      </c>
      <c r="D30" s="3"/>
      <c r="E30" s="3"/>
      <c r="F30" s="3"/>
      <c r="G30" s="3">
        <v>563.75</v>
      </c>
      <c r="H30" s="3"/>
      <c r="I30" s="3"/>
      <c r="J30" s="3"/>
      <c r="K30" s="3"/>
      <c r="L30" s="3"/>
      <c r="M30" s="3"/>
      <c r="N30" s="3"/>
      <c r="O30" s="3">
        <f t="shared" si="0"/>
        <v>563.75</v>
      </c>
    </row>
    <row r="31" spans="1:15" x14ac:dyDescent="0.25">
      <c r="A31" s="2">
        <v>28</v>
      </c>
      <c r="B31" s="60" t="s">
        <v>151</v>
      </c>
      <c r="C31" s="9">
        <v>50409</v>
      </c>
      <c r="D31" s="3"/>
      <c r="E31" s="3"/>
      <c r="F31" s="3"/>
      <c r="G31" s="3"/>
      <c r="H31" s="3">
        <v>813.83</v>
      </c>
      <c r="I31" s="3"/>
      <c r="J31" s="3"/>
      <c r="K31" s="3"/>
      <c r="L31" s="3"/>
      <c r="M31" s="3"/>
      <c r="N31" s="3"/>
      <c r="O31" s="3">
        <f t="shared" si="0"/>
        <v>813.83</v>
      </c>
    </row>
    <row r="32" spans="1:15" x14ac:dyDescent="0.25">
      <c r="A32" s="2">
        <v>29</v>
      </c>
      <c r="B32" s="60" t="s">
        <v>152</v>
      </c>
      <c r="C32" s="9">
        <v>50409</v>
      </c>
      <c r="D32" s="3"/>
      <c r="E32" s="3"/>
      <c r="F32" s="3"/>
      <c r="G32" s="3"/>
      <c r="H32" s="3"/>
      <c r="I32" s="3"/>
      <c r="J32" s="3"/>
      <c r="K32" s="3"/>
      <c r="L32" s="3">
        <v>4556.5</v>
      </c>
      <c r="M32" s="3"/>
      <c r="N32" s="3"/>
      <c r="O32" s="3">
        <f t="shared" si="0"/>
        <v>4556.5</v>
      </c>
    </row>
    <row r="33" spans="1:17" x14ac:dyDescent="0.25">
      <c r="A33" s="2">
        <v>30</v>
      </c>
      <c r="B33" s="60" t="s">
        <v>106</v>
      </c>
      <c r="C33" s="9">
        <v>50409</v>
      </c>
      <c r="D33" s="3"/>
      <c r="E33" s="3"/>
      <c r="F33" s="3"/>
      <c r="G33" s="3"/>
      <c r="H33" s="3"/>
      <c r="I33" s="3"/>
      <c r="J33" s="3"/>
      <c r="K33" s="3"/>
      <c r="L33" s="3"/>
      <c r="M33" s="3">
        <v>3195</v>
      </c>
      <c r="N33" s="3"/>
      <c r="O33" s="3">
        <f t="shared" si="0"/>
        <v>3195</v>
      </c>
    </row>
    <row r="34" spans="1:17" x14ac:dyDescent="0.25">
      <c r="A34" s="2">
        <v>31</v>
      </c>
      <c r="B34" s="60" t="s">
        <v>153</v>
      </c>
      <c r="C34" s="9">
        <v>50416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f t="shared" si="0"/>
        <v>0</v>
      </c>
      <c r="Q34" s="1"/>
    </row>
    <row r="35" spans="1:17" ht="30" x14ac:dyDescent="0.25">
      <c r="A35" s="2">
        <v>32</v>
      </c>
      <c r="B35" s="60" t="s">
        <v>154</v>
      </c>
      <c r="C35" s="9">
        <v>50503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f t="shared" si="0"/>
        <v>0</v>
      </c>
    </row>
    <row r="36" spans="1:17" x14ac:dyDescent="0.25">
      <c r="A36" s="2">
        <v>33</v>
      </c>
      <c r="B36" s="60" t="s">
        <v>155</v>
      </c>
      <c r="C36" s="9">
        <v>50504</v>
      </c>
      <c r="D36" s="3"/>
      <c r="E36" s="3"/>
      <c r="F36" s="3"/>
      <c r="G36" s="3"/>
      <c r="H36" s="3"/>
      <c r="I36" s="3"/>
      <c r="J36" s="3">
        <v>1519</v>
      </c>
      <c r="K36" s="3"/>
      <c r="L36" s="3"/>
      <c r="M36" s="3"/>
      <c r="N36" s="3"/>
      <c r="O36" s="3">
        <f t="shared" si="0"/>
        <v>1519</v>
      </c>
    </row>
    <row r="37" spans="1:17" x14ac:dyDescent="0.25">
      <c r="A37" s="2">
        <v>34</v>
      </c>
      <c r="B37" s="59" t="s">
        <v>156</v>
      </c>
      <c r="C37" s="9">
        <v>50507</v>
      </c>
      <c r="D37" s="3"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3">
        <f t="shared" si="0"/>
        <v>0</v>
      </c>
    </row>
    <row r="38" spans="1:17" x14ac:dyDescent="0.25">
      <c r="A38" s="2"/>
      <c r="B38" s="61" t="s">
        <v>114</v>
      </c>
      <c r="C38" s="40"/>
      <c r="D38" s="41">
        <f>SUM(D3:D37)</f>
        <v>12153.75</v>
      </c>
      <c r="E38" s="41">
        <f>SUM(E3:E37)</f>
        <v>60</v>
      </c>
      <c r="F38" s="41">
        <f>SUM(F3:F37)</f>
        <v>33281.86</v>
      </c>
      <c r="G38" s="41">
        <f t="shared" ref="G38:N38" si="1">SUM(G3:G37)</f>
        <v>783.75</v>
      </c>
      <c r="H38" s="41">
        <f t="shared" si="1"/>
        <v>813.83</v>
      </c>
      <c r="I38" s="41">
        <f t="shared" si="1"/>
        <v>5771.3</v>
      </c>
      <c r="J38" s="41">
        <f t="shared" si="1"/>
        <v>4359</v>
      </c>
      <c r="K38" s="41">
        <f t="shared" si="1"/>
        <v>1571.56</v>
      </c>
      <c r="L38" s="41">
        <f t="shared" si="1"/>
        <v>4556.5</v>
      </c>
      <c r="M38" s="41">
        <f t="shared" si="1"/>
        <v>3195</v>
      </c>
      <c r="N38" s="41">
        <f t="shared" si="1"/>
        <v>0</v>
      </c>
      <c r="O38" s="41">
        <f>SUM(O3:O37)</f>
        <v>66546.55</v>
      </c>
    </row>
    <row r="39" spans="1:17" x14ac:dyDescent="0.25">
      <c r="A39" s="2">
        <v>34</v>
      </c>
      <c r="B39" s="59" t="s">
        <v>41</v>
      </c>
      <c r="C39" s="2"/>
      <c r="D39" s="3">
        <v>8740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>
        <f>SUM(D39:N39)</f>
        <v>8740</v>
      </c>
    </row>
    <row r="40" spans="1:17" x14ac:dyDescent="0.25">
      <c r="A40" s="2">
        <v>35</v>
      </c>
      <c r="B40" s="59" t="s">
        <v>42</v>
      </c>
      <c r="C40" s="2"/>
      <c r="D40" s="3">
        <v>26449.5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>
        <f>SUM(D40:N40)</f>
        <v>26449.5</v>
      </c>
    </row>
    <row r="41" spans="1:17" x14ac:dyDescent="0.25">
      <c r="A41" s="2">
        <v>36</v>
      </c>
      <c r="B41" s="59" t="s">
        <v>76</v>
      </c>
      <c r="C41" s="2"/>
      <c r="D41" s="3">
        <v>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>
        <f>SUM(D41:N41)</f>
        <v>0</v>
      </c>
    </row>
    <row r="42" spans="1:17" x14ac:dyDescent="0.25">
      <c r="A42" s="2"/>
    </row>
    <row r="43" spans="1:17" ht="15.75" x14ac:dyDescent="0.25">
      <c r="B43" s="140" t="s">
        <v>176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</row>
    <row r="44" spans="1:17" ht="48" x14ac:dyDescent="0.25">
      <c r="A44" s="58" t="s">
        <v>157</v>
      </c>
      <c r="B44" s="57" t="s">
        <v>68</v>
      </c>
      <c r="C44" s="57" t="s">
        <v>56</v>
      </c>
      <c r="D44" s="56" t="s">
        <v>46</v>
      </c>
      <c r="E44" s="56" t="s">
        <v>63</v>
      </c>
      <c r="F44" s="56" t="s">
        <v>47</v>
      </c>
      <c r="G44" s="56" t="s">
        <v>48</v>
      </c>
      <c r="H44" s="56" t="s">
        <v>55</v>
      </c>
      <c r="I44" s="56" t="s">
        <v>54</v>
      </c>
      <c r="J44" s="56" t="s">
        <v>49</v>
      </c>
      <c r="K44" s="56" t="s">
        <v>53</v>
      </c>
      <c r="L44" s="56" t="s">
        <v>50</v>
      </c>
      <c r="M44" s="56" t="s">
        <v>51</v>
      </c>
      <c r="N44" s="56" t="s">
        <v>52</v>
      </c>
      <c r="O44" s="56" t="s">
        <v>40</v>
      </c>
    </row>
    <row r="45" spans="1:17" x14ac:dyDescent="0.25">
      <c r="A45" s="2">
        <v>1</v>
      </c>
      <c r="B45" s="2" t="s">
        <v>75</v>
      </c>
      <c r="C45" s="9">
        <v>40110</v>
      </c>
      <c r="D45" s="3"/>
      <c r="E45" s="3"/>
      <c r="F45" s="3">
        <v>25393.1</v>
      </c>
      <c r="G45" s="3"/>
      <c r="H45" s="3"/>
      <c r="I45" s="3"/>
      <c r="J45" s="3"/>
      <c r="K45" s="3"/>
      <c r="L45" s="3"/>
      <c r="M45" s="3"/>
      <c r="N45" s="3"/>
      <c r="O45" s="3">
        <f>SUM(D45:N45)</f>
        <v>25393.1</v>
      </c>
    </row>
    <row r="46" spans="1:17" x14ac:dyDescent="0.25">
      <c r="A46" s="2"/>
      <c r="B46" s="2"/>
      <c r="C46" s="9">
        <v>50001</v>
      </c>
      <c r="D46" s="3"/>
      <c r="E46" s="3"/>
      <c r="F46" s="3">
        <v>5740</v>
      </c>
      <c r="G46" s="3"/>
      <c r="H46" s="3"/>
      <c r="I46" s="3"/>
      <c r="J46" s="3"/>
      <c r="K46" s="3"/>
      <c r="L46" s="3"/>
      <c r="M46" s="3"/>
      <c r="N46" s="3"/>
      <c r="O46" s="3"/>
    </row>
    <row r="47" spans="1:17" x14ac:dyDescent="0.25">
      <c r="A47" s="2">
        <v>2</v>
      </c>
      <c r="B47" s="2" t="s">
        <v>13</v>
      </c>
      <c r="C47" s="9">
        <v>50002</v>
      </c>
      <c r="D47" s="3"/>
      <c r="E47" s="3"/>
      <c r="F47" s="3">
        <v>1195</v>
      </c>
      <c r="G47" s="3"/>
      <c r="H47" s="3"/>
      <c r="I47" s="3"/>
      <c r="J47" s="3"/>
      <c r="K47" s="3"/>
      <c r="L47" s="3"/>
      <c r="M47" s="3"/>
      <c r="N47" s="3"/>
      <c r="O47" s="3">
        <f t="shared" ref="O47:O76" si="2">SUM(D47:N47)</f>
        <v>1195</v>
      </c>
    </row>
    <row r="48" spans="1:17" x14ac:dyDescent="0.25">
      <c r="A48" s="2">
        <v>3</v>
      </c>
      <c r="B48" s="6" t="s">
        <v>77</v>
      </c>
      <c r="C48" s="9">
        <v>50009</v>
      </c>
      <c r="D48" s="3"/>
      <c r="E48" s="3"/>
      <c r="F48" s="3"/>
      <c r="G48" s="3"/>
      <c r="H48" s="3"/>
      <c r="I48" s="3"/>
      <c r="J48" s="3"/>
      <c r="K48" s="3">
        <v>875.7</v>
      </c>
      <c r="L48" s="3"/>
      <c r="M48" s="3"/>
      <c r="N48" s="3"/>
      <c r="O48" s="3">
        <f t="shared" si="2"/>
        <v>875.7</v>
      </c>
    </row>
    <row r="49" spans="1:15" x14ac:dyDescent="0.25">
      <c r="A49" s="2">
        <v>4</v>
      </c>
      <c r="B49" s="2" t="s">
        <v>15</v>
      </c>
      <c r="C49" s="9">
        <v>50010</v>
      </c>
      <c r="D49" s="3"/>
      <c r="E49" s="3"/>
      <c r="F49" s="3"/>
      <c r="G49" s="3">
        <v>236.5</v>
      </c>
      <c r="H49" s="3"/>
      <c r="I49" s="3"/>
      <c r="J49" s="3"/>
      <c r="K49" s="3"/>
      <c r="L49" s="3"/>
      <c r="M49" s="3"/>
      <c r="N49" s="3"/>
      <c r="O49" s="3">
        <f t="shared" si="2"/>
        <v>236.5</v>
      </c>
    </row>
    <row r="50" spans="1:15" x14ac:dyDescent="0.25">
      <c r="A50" s="2">
        <v>5</v>
      </c>
      <c r="B50" s="6" t="s">
        <v>78</v>
      </c>
      <c r="C50" s="9">
        <v>50011</v>
      </c>
      <c r="D50" s="3"/>
      <c r="E50" s="3"/>
      <c r="F50" s="3"/>
      <c r="G50" s="3"/>
      <c r="H50" s="3"/>
      <c r="I50" s="3"/>
      <c r="J50" s="3">
        <v>4140</v>
      </c>
      <c r="K50" s="3"/>
      <c r="L50" s="3"/>
      <c r="M50" s="3"/>
      <c r="N50" s="3"/>
      <c r="O50" s="3">
        <f t="shared" si="2"/>
        <v>4140</v>
      </c>
    </row>
    <row r="51" spans="1:15" ht="30" x14ac:dyDescent="0.25">
      <c r="A51" s="2">
        <v>6</v>
      </c>
      <c r="B51" s="6" t="s">
        <v>79</v>
      </c>
      <c r="C51" s="9">
        <v>50012</v>
      </c>
      <c r="D51" s="3"/>
      <c r="E51" s="3"/>
      <c r="F51" s="3"/>
      <c r="G51" s="3"/>
      <c r="H51" s="3">
        <v>155.24</v>
      </c>
      <c r="I51" s="3"/>
      <c r="J51" s="3"/>
      <c r="K51" s="3"/>
      <c r="L51" s="3"/>
      <c r="M51" s="3"/>
      <c r="N51" s="3"/>
      <c r="O51" s="3">
        <f t="shared" si="2"/>
        <v>155.24</v>
      </c>
    </row>
    <row r="52" spans="1:15" x14ac:dyDescent="0.25">
      <c r="A52" s="2">
        <v>7</v>
      </c>
      <c r="B52" s="6" t="s">
        <v>80</v>
      </c>
      <c r="C52" s="9">
        <v>50013</v>
      </c>
      <c r="D52" s="3">
        <v>76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>
        <f t="shared" si="2"/>
        <v>76</v>
      </c>
    </row>
    <row r="53" spans="1:15" x14ac:dyDescent="0.25">
      <c r="A53" s="2">
        <v>8</v>
      </c>
      <c r="B53" s="6" t="s">
        <v>81</v>
      </c>
      <c r="C53" s="9">
        <v>50014</v>
      </c>
      <c r="D53" s="3">
        <v>1516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3">
        <f t="shared" si="2"/>
        <v>1516</v>
      </c>
    </row>
    <row r="54" spans="1:15" x14ac:dyDescent="0.25">
      <c r="A54" s="2">
        <v>9</v>
      </c>
      <c r="B54" s="6" t="s">
        <v>82</v>
      </c>
      <c r="C54" s="9">
        <v>50015</v>
      </c>
      <c r="D54" s="3">
        <v>87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f t="shared" si="2"/>
        <v>87</v>
      </c>
    </row>
    <row r="55" spans="1:15" ht="30" x14ac:dyDescent="0.25">
      <c r="A55" s="2">
        <v>10</v>
      </c>
      <c r="B55" s="6" t="s">
        <v>83</v>
      </c>
      <c r="C55" s="9">
        <v>50016</v>
      </c>
      <c r="D55" s="3">
        <v>5261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>
        <f t="shared" si="2"/>
        <v>5261</v>
      </c>
    </row>
    <row r="56" spans="1:15" ht="30" x14ac:dyDescent="0.25">
      <c r="A56" s="2">
        <v>11</v>
      </c>
      <c r="B56" s="6" t="s">
        <v>84</v>
      </c>
      <c r="C56" s="9">
        <v>50017</v>
      </c>
      <c r="D56" s="3">
        <v>468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>
        <f t="shared" si="2"/>
        <v>468</v>
      </c>
    </row>
    <row r="57" spans="1:15" ht="30" x14ac:dyDescent="0.25">
      <c r="A57" s="2">
        <v>12</v>
      </c>
      <c r="B57" s="6" t="s">
        <v>85</v>
      </c>
      <c r="C57" s="9">
        <v>50018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>
        <f t="shared" si="2"/>
        <v>0</v>
      </c>
    </row>
    <row r="58" spans="1:15" x14ac:dyDescent="0.25">
      <c r="A58" s="2">
        <v>13</v>
      </c>
      <c r="B58" s="6" t="s">
        <v>86</v>
      </c>
      <c r="C58" s="9">
        <v>50019</v>
      </c>
      <c r="D58" s="3">
        <v>3104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>
        <f t="shared" si="2"/>
        <v>3104</v>
      </c>
    </row>
    <row r="59" spans="1:15" x14ac:dyDescent="0.25">
      <c r="A59" s="2">
        <v>14</v>
      </c>
      <c r="B59" s="6" t="s">
        <v>87</v>
      </c>
      <c r="C59" s="9">
        <v>50026</v>
      </c>
      <c r="D59" s="3"/>
      <c r="E59" s="3"/>
      <c r="F59" s="3"/>
      <c r="G59" s="3"/>
      <c r="H59" s="3"/>
      <c r="I59" s="3"/>
      <c r="J59" s="3"/>
      <c r="K59" s="3">
        <v>675.81</v>
      </c>
      <c r="L59" s="3"/>
      <c r="M59" s="3"/>
      <c r="N59" s="3"/>
      <c r="O59" s="3">
        <f t="shared" si="2"/>
        <v>675.81</v>
      </c>
    </row>
    <row r="60" spans="1:15" x14ac:dyDescent="0.25">
      <c r="A60" s="2">
        <v>15</v>
      </c>
      <c r="B60" s="6" t="s">
        <v>88</v>
      </c>
      <c r="C60" s="9">
        <v>50029</v>
      </c>
      <c r="D60" s="3"/>
      <c r="E60" s="3"/>
      <c r="F60" s="3"/>
      <c r="G60" s="3"/>
      <c r="H60" s="3"/>
      <c r="I60" s="3">
        <v>5387</v>
      </c>
      <c r="J60" s="3"/>
      <c r="K60" s="3"/>
      <c r="L60" s="3"/>
      <c r="M60" s="3"/>
      <c r="N60" s="3"/>
      <c r="O60" s="3">
        <f t="shared" si="2"/>
        <v>5387</v>
      </c>
    </row>
    <row r="61" spans="1:15" x14ac:dyDescent="0.25">
      <c r="A61" s="2">
        <v>16</v>
      </c>
      <c r="B61" s="6" t="s">
        <v>89</v>
      </c>
      <c r="C61" s="9">
        <v>50045</v>
      </c>
      <c r="D61" s="3"/>
      <c r="E61" s="3"/>
      <c r="F61" s="3"/>
      <c r="G61" s="3"/>
      <c r="H61" s="3"/>
      <c r="I61" s="3"/>
      <c r="J61" s="3"/>
      <c r="K61" s="3">
        <v>146</v>
      </c>
      <c r="L61" s="3"/>
      <c r="M61" s="3"/>
      <c r="N61" s="3"/>
      <c r="O61" s="3">
        <f t="shared" si="2"/>
        <v>146</v>
      </c>
    </row>
    <row r="62" spans="1:15" x14ac:dyDescent="0.25">
      <c r="A62" s="2">
        <v>17</v>
      </c>
      <c r="B62" s="6" t="s">
        <v>90</v>
      </c>
      <c r="C62" s="9">
        <v>50104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>
        <f t="shared" si="2"/>
        <v>0</v>
      </c>
    </row>
    <row r="63" spans="1:15" ht="30" x14ac:dyDescent="0.25">
      <c r="A63" s="2">
        <v>18</v>
      </c>
      <c r="B63" s="6" t="s">
        <v>91</v>
      </c>
      <c r="C63" s="9">
        <v>50201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f t="shared" si="2"/>
        <v>0</v>
      </c>
    </row>
    <row r="64" spans="1:15" x14ac:dyDescent="0.25">
      <c r="A64" s="2">
        <v>19</v>
      </c>
      <c r="B64" s="6" t="s">
        <v>92</v>
      </c>
      <c r="C64" s="9">
        <v>50205</v>
      </c>
      <c r="D64" s="3"/>
      <c r="E64" s="3">
        <v>240</v>
      </c>
      <c r="F64" s="3"/>
      <c r="G64" s="3"/>
      <c r="H64" s="3"/>
      <c r="I64" s="3"/>
      <c r="J64" s="3"/>
      <c r="K64" s="3"/>
      <c r="L64" s="3"/>
      <c r="M64" s="3"/>
      <c r="N64" s="3"/>
      <c r="O64" s="3">
        <f t="shared" si="2"/>
        <v>240</v>
      </c>
    </row>
    <row r="65" spans="1:17" x14ac:dyDescent="0.25">
      <c r="A65" s="2">
        <v>20</v>
      </c>
      <c r="B65" s="6" t="s">
        <v>93</v>
      </c>
      <c r="C65" s="9">
        <v>50206</v>
      </c>
      <c r="D65" s="3"/>
      <c r="E65" s="3"/>
      <c r="F65" s="3"/>
      <c r="G65" s="3"/>
      <c r="H65" s="3"/>
      <c r="I65" s="3">
        <v>2</v>
      </c>
      <c r="J65" s="3"/>
      <c r="K65" s="3"/>
      <c r="L65" s="3"/>
      <c r="M65" s="3"/>
      <c r="N65" s="3"/>
      <c r="O65" s="3">
        <f t="shared" si="2"/>
        <v>2</v>
      </c>
    </row>
    <row r="66" spans="1:17" x14ac:dyDescent="0.25">
      <c r="A66" s="2">
        <v>21</v>
      </c>
      <c r="B66" s="6" t="s">
        <v>94</v>
      </c>
      <c r="C66" s="9">
        <v>50401</v>
      </c>
      <c r="D66" s="3"/>
      <c r="E66" s="3"/>
      <c r="F66" s="3"/>
      <c r="G66" s="3"/>
      <c r="H66" s="3"/>
      <c r="I66" s="3"/>
      <c r="J66" s="3"/>
      <c r="K66" s="3"/>
      <c r="L66" s="3"/>
      <c r="M66" s="3">
        <v>142</v>
      </c>
      <c r="N66" s="3"/>
      <c r="O66" s="3">
        <f t="shared" si="2"/>
        <v>142</v>
      </c>
    </row>
    <row r="67" spans="1:17" x14ac:dyDescent="0.25">
      <c r="A67" s="2">
        <v>22</v>
      </c>
      <c r="B67" s="6" t="s">
        <v>95</v>
      </c>
      <c r="C67" s="9">
        <v>50405</v>
      </c>
      <c r="D67" s="3"/>
      <c r="E67" s="3"/>
      <c r="F67" s="3"/>
      <c r="G67" s="3">
        <v>160</v>
      </c>
      <c r="H67" s="3"/>
      <c r="I67" s="3"/>
      <c r="J67" s="3"/>
      <c r="K67" s="3"/>
      <c r="L67" s="3"/>
      <c r="M67" s="3"/>
      <c r="N67" s="3"/>
      <c r="O67" s="3">
        <f t="shared" si="2"/>
        <v>160</v>
      </c>
    </row>
    <row r="68" spans="1:17" ht="30" x14ac:dyDescent="0.25">
      <c r="A68" s="2">
        <v>23</v>
      </c>
      <c r="B68" s="6" t="s">
        <v>96</v>
      </c>
      <c r="C68" s="9">
        <v>50407</v>
      </c>
      <c r="D68" s="3"/>
      <c r="E68" s="3"/>
      <c r="F68" s="3"/>
      <c r="G68" s="3">
        <v>732.2</v>
      </c>
      <c r="H68" s="3"/>
      <c r="I68" s="3">
        <v>1473.85</v>
      </c>
      <c r="J68" s="3"/>
      <c r="K68" s="3"/>
      <c r="L68" s="3"/>
      <c r="M68" s="3"/>
      <c r="N68" s="3"/>
      <c r="O68" s="3">
        <f t="shared" si="2"/>
        <v>2206.0500000000002</v>
      </c>
    </row>
    <row r="69" spans="1:17" x14ac:dyDescent="0.25">
      <c r="A69" s="2">
        <v>24</v>
      </c>
      <c r="B69" s="6" t="s">
        <v>97</v>
      </c>
      <c r="C69" s="9">
        <v>50408</v>
      </c>
      <c r="D69" s="3"/>
      <c r="E69" s="3"/>
      <c r="F69" s="3"/>
      <c r="G69" s="3">
        <v>432</v>
      </c>
      <c r="H69" s="3"/>
      <c r="I69" s="3"/>
      <c r="J69" s="3"/>
      <c r="K69" s="3"/>
      <c r="L69" s="3"/>
      <c r="M69" s="3"/>
      <c r="N69" s="3"/>
      <c r="O69" s="3">
        <f t="shared" si="2"/>
        <v>432</v>
      </c>
    </row>
    <row r="70" spans="1:17" x14ac:dyDescent="0.25">
      <c r="A70" s="2">
        <v>25</v>
      </c>
      <c r="B70" s="6" t="s">
        <v>104</v>
      </c>
      <c r="C70" s="9">
        <v>50409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>
        <f t="shared" si="2"/>
        <v>0</v>
      </c>
    </row>
    <row r="71" spans="1:17" x14ac:dyDescent="0.25">
      <c r="A71" s="2">
        <v>26</v>
      </c>
      <c r="B71" s="6" t="s">
        <v>103</v>
      </c>
      <c r="C71" s="9">
        <v>50409</v>
      </c>
      <c r="D71" s="3"/>
      <c r="E71" s="3"/>
      <c r="F71" s="3"/>
      <c r="G71" s="3"/>
      <c r="H71" s="3"/>
      <c r="I71" s="3"/>
      <c r="J71" s="3"/>
      <c r="K71" s="3"/>
      <c r="L71" s="3">
        <v>4909</v>
      </c>
      <c r="M71" s="3"/>
      <c r="N71" s="3"/>
      <c r="O71" s="3">
        <f t="shared" si="2"/>
        <v>4909</v>
      </c>
    </row>
    <row r="72" spans="1:17" x14ac:dyDescent="0.25">
      <c r="A72" s="2">
        <v>27</v>
      </c>
      <c r="B72" s="6" t="s">
        <v>106</v>
      </c>
      <c r="C72" s="9">
        <v>50409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>
        <v>3420</v>
      </c>
      <c r="O72" s="3">
        <f t="shared" si="2"/>
        <v>3420</v>
      </c>
    </row>
    <row r="73" spans="1:17" x14ac:dyDescent="0.25">
      <c r="A73" s="2">
        <v>28</v>
      </c>
      <c r="B73" s="6" t="s">
        <v>98</v>
      </c>
      <c r="C73" s="9">
        <v>50416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>
        <f t="shared" si="2"/>
        <v>0</v>
      </c>
    </row>
    <row r="74" spans="1:17" ht="30" x14ac:dyDescent="0.25">
      <c r="A74" s="2">
        <v>29</v>
      </c>
      <c r="B74" s="6" t="s">
        <v>99</v>
      </c>
      <c r="C74" s="9">
        <v>50503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>
        <f t="shared" si="2"/>
        <v>0</v>
      </c>
    </row>
    <row r="75" spans="1:17" x14ac:dyDescent="0.25">
      <c r="A75" s="2">
        <v>30</v>
      </c>
      <c r="B75" s="6" t="s">
        <v>100</v>
      </c>
      <c r="C75" s="9">
        <v>50504</v>
      </c>
      <c r="D75" s="3"/>
      <c r="E75" s="3"/>
      <c r="F75" s="3"/>
      <c r="G75" s="3"/>
      <c r="H75" s="3"/>
      <c r="I75" s="3"/>
      <c r="J75" s="3">
        <v>3079</v>
      </c>
      <c r="K75" s="3"/>
      <c r="L75" s="3"/>
      <c r="M75" s="3"/>
      <c r="N75" s="3"/>
      <c r="O75" s="3">
        <f t="shared" si="2"/>
        <v>3079</v>
      </c>
    </row>
    <row r="76" spans="1:17" x14ac:dyDescent="0.25">
      <c r="A76" s="2">
        <v>31</v>
      </c>
      <c r="B76" s="2" t="s">
        <v>101</v>
      </c>
      <c r="C76" s="9">
        <v>50507</v>
      </c>
      <c r="D76" s="3">
        <v>0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3">
        <f t="shared" si="2"/>
        <v>0</v>
      </c>
      <c r="Q76" s="1">
        <f>O77+O38</f>
        <v>129852.95000000001</v>
      </c>
    </row>
    <row r="77" spans="1:17" x14ac:dyDescent="0.25">
      <c r="A77" s="143" t="s">
        <v>114</v>
      </c>
      <c r="B77" s="144"/>
      <c r="C77" s="145"/>
      <c r="D77" s="41">
        <f>SUM(D45:D76)</f>
        <v>10512</v>
      </c>
      <c r="E77" s="41">
        <f t="shared" ref="E77:N77" si="3">SUM(E45:E76)</f>
        <v>240</v>
      </c>
      <c r="F77" s="41">
        <f t="shared" si="3"/>
        <v>32328.1</v>
      </c>
      <c r="G77" s="41">
        <f t="shared" si="3"/>
        <v>1560.7</v>
      </c>
      <c r="H77" s="41">
        <f t="shared" si="3"/>
        <v>155.24</v>
      </c>
      <c r="I77" s="41">
        <f t="shared" si="3"/>
        <v>6862.85</v>
      </c>
      <c r="J77" s="41">
        <f t="shared" si="3"/>
        <v>7219</v>
      </c>
      <c r="K77" s="41">
        <f t="shared" si="3"/>
        <v>1697.51</v>
      </c>
      <c r="L77" s="41">
        <f t="shared" si="3"/>
        <v>4909</v>
      </c>
      <c r="M77" s="41">
        <f t="shared" si="3"/>
        <v>142</v>
      </c>
      <c r="N77" s="41">
        <f t="shared" si="3"/>
        <v>3420</v>
      </c>
      <c r="O77" s="41">
        <f>SUM(O45:O76)</f>
        <v>63306.400000000001</v>
      </c>
    </row>
    <row r="78" spans="1:17" x14ac:dyDescent="0.25">
      <c r="A78" s="2"/>
      <c r="B78" s="2" t="s">
        <v>41</v>
      </c>
      <c r="C78" s="2"/>
      <c r="D78" s="3">
        <v>4360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>
        <f>SUM(D78:N78)</f>
        <v>4360</v>
      </c>
    </row>
    <row r="79" spans="1:17" x14ac:dyDescent="0.25">
      <c r="A79" s="2"/>
      <c r="B79" s="2" t="s">
        <v>42</v>
      </c>
      <c r="C79" s="2"/>
      <c r="D79" s="3">
        <v>26237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>
        <f>SUM(D79:N79)</f>
        <v>26237</v>
      </c>
    </row>
    <row r="80" spans="1:17" x14ac:dyDescent="0.25">
      <c r="A80" s="2"/>
      <c r="B80" s="2" t="s">
        <v>76</v>
      </c>
      <c r="C80" s="2"/>
      <c r="D80" s="3">
        <v>19.5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>
        <f>SUM(D80:N80)</f>
        <v>19.5</v>
      </c>
    </row>
    <row r="82" spans="1:15" ht="15.75" x14ac:dyDescent="0.25">
      <c r="A82" s="136" t="s">
        <v>177</v>
      </c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7"/>
    </row>
    <row r="83" spans="1:15" ht="48" x14ac:dyDescent="0.25">
      <c r="A83" t="s">
        <v>135</v>
      </c>
      <c r="B83" s="57" t="s">
        <v>68</v>
      </c>
      <c r="C83" s="57" t="s">
        <v>56</v>
      </c>
      <c r="D83" s="56" t="s">
        <v>46</v>
      </c>
      <c r="E83" s="56" t="s">
        <v>63</v>
      </c>
      <c r="F83" s="56" t="s">
        <v>47</v>
      </c>
      <c r="G83" s="56" t="s">
        <v>48</v>
      </c>
      <c r="H83" s="56" t="s">
        <v>55</v>
      </c>
      <c r="I83" s="56" t="s">
        <v>54</v>
      </c>
      <c r="J83" s="56" t="s">
        <v>49</v>
      </c>
      <c r="K83" s="56" t="s">
        <v>53</v>
      </c>
      <c r="L83" s="56" t="s">
        <v>50</v>
      </c>
      <c r="M83" s="56" t="s">
        <v>51</v>
      </c>
      <c r="N83" s="56" t="s">
        <v>52</v>
      </c>
      <c r="O83" s="56" t="s">
        <v>40</v>
      </c>
    </row>
    <row r="84" spans="1:15" x14ac:dyDescent="0.25">
      <c r="A84">
        <v>1</v>
      </c>
      <c r="B84" s="2" t="s">
        <v>75</v>
      </c>
      <c r="C84" s="9">
        <v>40110</v>
      </c>
      <c r="D84" s="3"/>
      <c r="E84" s="3"/>
      <c r="F84" s="3">
        <v>47793.81</v>
      </c>
      <c r="G84" s="3"/>
      <c r="H84" s="3"/>
      <c r="I84" s="3"/>
      <c r="J84" s="3"/>
      <c r="K84" s="3"/>
      <c r="L84" s="3"/>
      <c r="M84" s="3"/>
      <c r="N84" s="3"/>
      <c r="O84" s="3">
        <f>SUM(D84:N84)</f>
        <v>47793.81</v>
      </c>
    </row>
    <row r="85" spans="1:15" x14ac:dyDescent="0.25">
      <c r="B85" s="2" t="s">
        <v>214</v>
      </c>
      <c r="C85" s="9">
        <v>50001</v>
      </c>
      <c r="D85" s="3"/>
      <c r="E85" s="3"/>
      <c r="F85" s="3">
        <v>7790</v>
      </c>
      <c r="G85" s="3"/>
      <c r="H85" s="3"/>
      <c r="I85" s="3"/>
      <c r="J85" s="3"/>
      <c r="K85" s="3"/>
      <c r="L85" s="3"/>
      <c r="M85" s="3"/>
      <c r="N85" s="3"/>
      <c r="O85" s="3">
        <f>SUM(D85:N85)</f>
        <v>7790</v>
      </c>
    </row>
    <row r="86" spans="1:15" x14ac:dyDescent="0.25">
      <c r="A86">
        <v>2</v>
      </c>
      <c r="B86" s="2" t="s">
        <v>13</v>
      </c>
      <c r="C86" s="9">
        <v>50002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>
        <f t="shared" ref="O86:O115" si="4">SUM(D86:N86)</f>
        <v>0</v>
      </c>
    </row>
    <row r="87" spans="1:15" x14ac:dyDescent="0.25">
      <c r="A87">
        <v>3</v>
      </c>
      <c r="B87" s="6" t="s">
        <v>77</v>
      </c>
      <c r="C87" s="9">
        <v>50009</v>
      </c>
      <c r="D87" s="3"/>
      <c r="E87" s="3"/>
      <c r="F87" s="3"/>
      <c r="G87" s="3"/>
      <c r="H87" s="3"/>
      <c r="I87" s="3"/>
      <c r="J87" s="3"/>
      <c r="K87" s="3">
        <v>2600.4</v>
      </c>
      <c r="L87" s="3"/>
      <c r="M87" s="3"/>
      <c r="N87" s="3"/>
      <c r="O87" s="3">
        <f t="shared" si="4"/>
        <v>2600.4</v>
      </c>
    </row>
    <row r="88" spans="1:15" x14ac:dyDescent="0.25">
      <c r="A88">
        <v>4</v>
      </c>
      <c r="B88" s="2" t="s">
        <v>15</v>
      </c>
      <c r="C88" s="9">
        <v>50010</v>
      </c>
      <c r="D88" s="3"/>
      <c r="E88" s="3"/>
      <c r="F88" s="3"/>
      <c r="G88" s="3">
        <v>443.2</v>
      </c>
      <c r="H88" s="3"/>
      <c r="I88" s="3"/>
      <c r="J88" s="3"/>
      <c r="K88" s="3"/>
      <c r="L88" s="3"/>
      <c r="M88" s="3"/>
      <c r="N88" s="3"/>
      <c r="O88" s="3">
        <f t="shared" si="4"/>
        <v>443.2</v>
      </c>
    </row>
    <row r="89" spans="1:15" x14ac:dyDescent="0.25">
      <c r="A89">
        <v>5</v>
      </c>
      <c r="B89" s="6" t="s">
        <v>78</v>
      </c>
      <c r="C89" s="9">
        <v>50011</v>
      </c>
      <c r="D89" s="3"/>
      <c r="E89" s="3"/>
      <c r="F89" s="3"/>
      <c r="G89" s="3"/>
      <c r="H89" s="3"/>
      <c r="I89" s="3"/>
      <c r="J89" s="3">
        <v>2520</v>
      </c>
      <c r="K89" s="3"/>
      <c r="L89" s="3"/>
      <c r="M89" s="3"/>
      <c r="N89" s="3"/>
      <c r="O89" s="3">
        <f t="shared" si="4"/>
        <v>2520</v>
      </c>
    </row>
    <row r="90" spans="1:15" ht="30" x14ac:dyDescent="0.25">
      <c r="A90">
        <v>6</v>
      </c>
      <c r="B90" s="6" t="s">
        <v>79</v>
      </c>
      <c r="C90" s="9">
        <v>50012</v>
      </c>
      <c r="D90" s="3"/>
      <c r="E90" s="3"/>
      <c r="F90" s="3"/>
      <c r="G90" s="3"/>
      <c r="H90" s="3">
        <v>82.35</v>
      </c>
      <c r="I90" s="3"/>
      <c r="J90" s="3"/>
      <c r="K90" s="3"/>
      <c r="L90" s="3"/>
      <c r="M90" s="3"/>
      <c r="N90" s="3"/>
      <c r="O90" s="3">
        <f t="shared" si="4"/>
        <v>82.35</v>
      </c>
    </row>
    <row r="91" spans="1:15" x14ac:dyDescent="0.25">
      <c r="A91">
        <v>7</v>
      </c>
      <c r="B91" s="6" t="s">
        <v>80</v>
      </c>
      <c r="C91" s="9">
        <v>50013</v>
      </c>
      <c r="D91" s="3">
        <v>170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>
        <f t="shared" si="4"/>
        <v>170</v>
      </c>
    </row>
    <row r="92" spans="1:15" x14ac:dyDescent="0.25">
      <c r="A92">
        <v>8</v>
      </c>
      <c r="B92" s="6" t="s">
        <v>81</v>
      </c>
      <c r="C92" s="9">
        <v>50014</v>
      </c>
      <c r="D92" s="3">
        <v>756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3">
        <f t="shared" si="4"/>
        <v>756</v>
      </c>
    </row>
    <row r="93" spans="1:15" x14ac:dyDescent="0.25">
      <c r="A93">
        <v>9</v>
      </c>
      <c r="B93" s="6" t="s">
        <v>82</v>
      </c>
      <c r="C93" s="9">
        <v>50015</v>
      </c>
      <c r="D93" s="3">
        <v>80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>
        <f t="shared" si="4"/>
        <v>80</v>
      </c>
    </row>
    <row r="94" spans="1:15" ht="30" x14ac:dyDescent="0.25">
      <c r="A94">
        <v>10</v>
      </c>
      <c r="B94" s="6" t="s">
        <v>83</v>
      </c>
      <c r="C94" s="9">
        <v>50016</v>
      </c>
      <c r="D94" s="3">
        <v>4661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>
        <f t="shared" si="4"/>
        <v>4661</v>
      </c>
    </row>
    <row r="95" spans="1:15" ht="30" x14ac:dyDescent="0.25">
      <c r="A95">
        <v>11</v>
      </c>
      <c r="B95" s="6" t="s">
        <v>84</v>
      </c>
      <c r="C95" s="9">
        <v>50017</v>
      </c>
      <c r="D95" s="3">
        <v>405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>
        <f t="shared" si="4"/>
        <v>405</v>
      </c>
    </row>
    <row r="96" spans="1:15" ht="30" x14ac:dyDescent="0.25">
      <c r="A96">
        <v>12</v>
      </c>
      <c r="B96" s="6" t="s">
        <v>85</v>
      </c>
      <c r="C96" s="9">
        <v>50018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>
        <f t="shared" si="4"/>
        <v>0</v>
      </c>
    </row>
    <row r="97" spans="1:15" x14ac:dyDescent="0.25">
      <c r="A97">
        <v>13</v>
      </c>
      <c r="B97" s="6" t="s">
        <v>86</v>
      </c>
      <c r="C97" s="9">
        <v>50019</v>
      </c>
      <c r="D97" s="3">
        <v>4050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>
        <f t="shared" si="4"/>
        <v>4050</v>
      </c>
    </row>
    <row r="98" spans="1:15" x14ac:dyDescent="0.25">
      <c r="A98">
        <v>14</v>
      </c>
      <c r="B98" s="6" t="s">
        <v>87</v>
      </c>
      <c r="C98" s="9">
        <v>50026</v>
      </c>
      <c r="D98" s="3"/>
      <c r="E98" s="3"/>
      <c r="F98" s="3"/>
      <c r="G98" s="3"/>
      <c r="H98" s="3"/>
      <c r="I98" s="3"/>
      <c r="J98" s="3"/>
      <c r="K98" s="3">
        <v>1107.01</v>
      </c>
      <c r="L98" s="3"/>
      <c r="M98" s="3"/>
      <c r="N98" s="3"/>
      <c r="O98" s="3">
        <f t="shared" si="4"/>
        <v>1107.01</v>
      </c>
    </row>
    <row r="99" spans="1:15" x14ac:dyDescent="0.25">
      <c r="A99">
        <v>15</v>
      </c>
      <c r="B99" s="6" t="s">
        <v>88</v>
      </c>
      <c r="C99" s="9">
        <v>50029</v>
      </c>
      <c r="D99" s="3"/>
      <c r="E99" s="3"/>
      <c r="F99" s="3"/>
      <c r="G99" s="3"/>
      <c r="H99" s="3"/>
      <c r="I99" s="3">
        <v>10307.5</v>
      </c>
      <c r="J99" s="3"/>
      <c r="K99" s="3"/>
      <c r="L99" s="3"/>
      <c r="M99" s="3"/>
      <c r="N99" s="3"/>
      <c r="O99" s="3">
        <f t="shared" si="4"/>
        <v>10307.5</v>
      </c>
    </row>
    <row r="100" spans="1:15" x14ac:dyDescent="0.25">
      <c r="A100">
        <v>16</v>
      </c>
      <c r="B100" s="6" t="s">
        <v>89</v>
      </c>
      <c r="C100" s="9">
        <v>50045</v>
      </c>
      <c r="D100" s="3"/>
      <c r="E100" s="3"/>
      <c r="F100" s="3"/>
      <c r="G100" s="3"/>
      <c r="H100" s="3"/>
      <c r="I100" s="3"/>
      <c r="J100" s="3"/>
      <c r="K100" s="3">
        <v>54</v>
      </c>
      <c r="L100" s="3"/>
      <c r="M100" s="3"/>
      <c r="N100" s="3"/>
      <c r="O100" s="3">
        <f t="shared" si="4"/>
        <v>54</v>
      </c>
    </row>
    <row r="101" spans="1:15" x14ac:dyDescent="0.25">
      <c r="A101">
        <v>17</v>
      </c>
      <c r="B101" s="6" t="s">
        <v>90</v>
      </c>
      <c r="C101" s="9">
        <v>50104</v>
      </c>
      <c r="D101" s="3"/>
      <c r="E101" s="3">
        <v>2450</v>
      </c>
      <c r="F101" s="3"/>
      <c r="G101" s="3"/>
      <c r="H101" s="3"/>
      <c r="I101" s="3"/>
      <c r="J101" s="3"/>
      <c r="K101" s="3"/>
      <c r="L101" s="3"/>
      <c r="M101" s="3"/>
      <c r="N101" s="3"/>
      <c r="O101" s="3">
        <f t="shared" si="4"/>
        <v>2450</v>
      </c>
    </row>
    <row r="102" spans="1:15" ht="30" x14ac:dyDescent="0.25">
      <c r="A102">
        <v>18</v>
      </c>
      <c r="B102" s="6" t="s">
        <v>91</v>
      </c>
      <c r="C102" s="9">
        <v>50201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>
        <f t="shared" si="4"/>
        <v>0</v>
      </c>
    </row>
    <row r="103" spans="1:15" x14ac:dyDescent="0.25">
      <c r="A103">
        <v>19</v>
      </c>
      <c r="B103" s="6" t="s">
        <v>92</v>
      </c>
      <c r="C103" s="9">
        <v>50205</v>
      </c>
      <c r="D103" s="3"/>
      <c r="E103" s="3">
        <v>165</v>
      </c>
      <c r="F103" s="3"/>
      <c r="G103" s="3"/>
      <c r="H103" s="3"/>
      <c r="I103" s="3"/>
      <c r="J103" s="3"/>
      <c r="K103" s="3"/>
      <c r="L103" s="3"/>
      <c r="M103" s="3"/>
      <c r="N103" s="3"/>
      <c r="O103" s="3">
        <f t="shared" si="4"/>
        <v>165</v>
      </c>
    </row>
    <row r="104" spans="1:15" x14ac:dyDescent="0.25">
      <c r="A104">
        <v>20</v>
      </c>
      <c r="B104" s="6" t="s">
        <v>93</v>
      </c>
      <c r="C104" s="9">
        <v>50206</v>
      </c>
      <c r="D104" s="3"/>
      <c r="E104" s="3"/>
      <c r="F104" s="3"/>
      <c r="G104" s="3"/>
      <c r="H104" s="3"/>
      <c r="I104" s="3">
        <v>15</v>
      </c>
      <c r="J104" s="3"/>
      <c r="K104" s="3"/>
      <c r="L104" s="3"/>
      <c r="M104" s="3"/>
      <c r="N104" s="3"/>
      <c r="O104" s="3">
        <f t="shared" si="4"/>
        <v>15</v>
      </c>
    </row>
    <row r="105" spans="1:15" x14ac:dyDescent="0.25">
      <c r="A105">
        <v>21</v>
      </c>
      <c r="B105" s="6" t="s">
        <v>94</v>
      </c>
      <c r="C105" s="9">
        <v>50401</v>
      </c>
      <c r="D105" s="3"/>
      <c r="E105" s="3"/>
      <c r="F105" s="3"/>
      <c r="G105" s="3"/>
      <c r="H105" s="3"/>
      <c r="I105" s="3"/>
      <c r="J105" s="3"/>
      <c r="K105" s="3"/>
      <c r="L105" s="3"/>
      <c r="M105" s="3">
        <v>48</v>
      </c>
      <c r="N105" s="3"/>
      <c r="O105" s="3">
        <f t="shared" si="4"/>
        <v>48</v>
      </c>
    </row>
    <row r="106" spans="1:15" x14ac:dyDescent="0.25">
      <c r="A106">
        <v>22</v>
      </c>
      <c r="B106" s="6" t="s">
        <v>95</v>
      </c>
      <c r="C106" s="9">
        <v>50405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>
        <f t="shared" si="4"/>
        <v>0</v>
      </c>
    </row>
    <row r="107" spans="1:15" ht="30" x14ac:dyDescent="0.25">
      <c r="A107">
        <v>23</v>
      </c>
      <c r="B107" s="6" t="s">
        <v>96</v>
      </c>
      <c r="C107" s="9">
        <v>50407</v>
      </c>
      <c r="D107" s="3"/>
      <c r="E107" s="3"/>
      <c r="F107" s="7"/>
      <c r="G107" s="3">
        <v>165.1</v>
      </c>
      <c r="H107" s="3"/>
      <c r="I107" s="3">
        <v>10034.6</v>
      </c>
      <c r="J107" s="3"/>
      <c r="K107" s="3"/>
      <c r="L107" s="3"/>
      <c r="M107" s="3"/>
      <c r="N107" s="3"/>
      <c r="O107" s="3">
        <f t="shared" si="4"/>
        <v>10199.700000000001</v>
      </c>
    </row>
    <row r="108" spans="1:15" x14ac:dyDescent="0.25">
      <c r="A108">
        <v>24</v>
      </c>
      <c r="B108" s="6" t="s">
        <v>97</v>
      </c>
      <c r="C108" s="9">
        <v>50408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>
        <f t="shared" si="4"/>
        <v>0</v>
      </c>
    </row>
    <row r="109" spans="1:15" x14ac:dyDescent="0.25">
      <c r="A109">
        <v>25</v>
      </c>
      <c r="B109" s="6" t="s">
        <v>104</v>
      </c>
      <c r="C109" s="9">
        <v>50409</v>
      </c>
      <c r="D109" s="3"/>
      <c r="E109" s="3"/>
      <c r="F109" s="3"/>
      <c r="G109" s="3"/>
      <c r="H109" s="3">
        <v>12635.64</v>
      </c>
      <c r="I109" s="3"/>
      <c r="J109" s="3"/>
      <c r="K109" s="3"/>
      <c r="L109" s="3"/>
      <c r="M109" s="3"/>
      <c r="N109" s="3"/>
      <c r="O109" s="3">
        <f t="shared" si="4"/>
        <v>12635.64</v>
      </c>
    </row>
    <row r="110" spans="1:15" x14ac:dyDescent="0.25">
      <c r="A110">
        <v>26</v>
      </c>
      <c r="B110" s="6" t="s">
        <v>103</v>
      </c>
      <c r="C110" s="9">
        <v>50409</v>
      </c>
      <c r="D110" s="3"/>
      <c r="E110" s="3"/>
      <c r="F110" s="3"/>
      <c r="G110" s="3"/>
      <c r="H110" s="3"/>
      <c r="I110" s="3"/>
      <c r="J110" s="3"/>
      <c r="K110" s="3"/>
      <c r="L110" s="3">
        <v>4680</v>
      </c>
      <c r="M110" s="3"/>
      <c r="N110" s="3"/>
      <c r="O110" s="3">
        <f t="shared" si="4"/>
        <v>4680</v>
      </c>
    </row>
    <row r="111" spans="1:15" x14ac:dyDescent="0.25">
      <c r="A111">
        <v>27</v>
      </c>
      <c r="B111" s="6" t="s">
        <v>106</v>
      </c>
      <c r="C111" s="9">
        <v>50409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>
        <v>3540</v>
      </c>
      <c r="O111" s="3">
        <f t="shared" si="4"/>
        <v>3540</v>
      </c>
    </row>
    <row r="112" spans="1:15" x14ac:dyDescent="0.25">
      <c r="A112">
        <v>28</v>
      </c>
      <c r="B112" s="6" t="s">
        <v>98</v>
      </c>
      <c r="C112" s="9">
        <v>50416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>
        <f t="shared" si="4"/>
        <v>0</v>
      </c>
    </row>
    <row r="113" spans="1:21" ht="30" x14ac:dyDescent="0.25">
      <c r="A113">
        <v>29</v>
      </c>
      <c r="B113" s="6" t="s">
        <v>99</v>
      </c>
      <c r="C113" s="9">
        <v>50503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>
        <f t="shared" si="4"/>
        <v>0</v>
      </c>
    </row>
    <row r="114" spans="1:21" x14ac:dyDescent="0.25">
      <c r="A114">
        <v>30</v>
      </c>
      <c r="B114" s="6" t="s">
        <v>100</v>
      </c>
      <c r="C114" s="9">
        <v>50504</v>
      </c>
      <c r="D114" s="3"/>
      <c r="E114" s="3"/>
      <c r="F114" s="3"/>
      <c r="G114" s="3"/>
      <c r="H114" s="3"/>
      <c r="I114" s="3"/>
      <c r="J114" s="3">
        <v>3185</v>
      </c>
      <c r="K114" s="3"/>
      <c r="L114" s="3"/>
      <c r="M114" s="3"/>
      <c r="N114" s="3"/>
      <c r="O114" s="3">
        <f t="shared" si="4"/>
        <v>3185</v>
      </c>
    </row>
    <row r="115" spans="1:21" x14ac:dyDescent="0.25">
      <c r="A115">
        <v>31</v>
      </c>
      <c r="B115" s="2" t="s">
        <v>101</v>
      </c>
      <c r="C115" s="9">
        <v>50507</v>
      </c>
      <c r="D115" s="3">
        <v>0</v>
      </c>
      <c r="O115" s="3">
        <f t="shared" si="4"/>
        <v>0</v>
      </c>
    </row>
    <row r="116" spans="1:21" x14ac:dyDescent="0.25">
      <c r="A116" s="134" t="s">
        <v>114</v>
      </c>
      <c r="B116" s="134"/>
      <c r="C116" s="135"/>
      <c r="D116" s="41">
        <f t="shared" ref="D116:O116" si="5">SUM(D84:D115)</f>
        <v>10122</v>
      </c>
      <c r="E116" s="41">
        <f t="shared" si="5"/>
        <v>2615</v>
      </c>
      <c r="F116" s="41">
        <f t="shared" si="5"/>
        <v>55583.81</v>
      </c>
      <c r="G116" s="41">
        <f t="shared" si="5"/>
        <v>608.29999999999995</v>
      </c>
      <c r="H116" s="41">
        <f t="shared" si="5"/>
        <v>12717.99</v>
      </c>
      <c r="I116" s="41">
        <f t="shared" si="5"/>
        <v>20357.099999999999</v>
      </c>
      <c r="J116" s="41">
        <f t="shared" si="5"/>
        <v>5705</v>
      </c>
      <c r="K116" s="41">
        <f t="shared" si="5"/>
        <v>3761.41</v>
      </c>
      <c r="L116" s="41">
        <f t="shared" si="5"/>
        <v>4680</v>
      </c>
      <c r="M116" s="41">
        <f t="shared" si="5"/>
        <v>48</v>
      </c>
      <c r="N116" s="41">
        <f t="shared" si="5"/>
        <v>3540</v>
      </c>
      <c r="O116" s="41">
        <f t="shared" si="5"/>
        <v>119738.60999999999</v>
      </c>
    </row>
    <row r="117" spans="1:21" s="129" customFormat="1" x14ac:dyDescent="0.25">
      <c r="A117" s="127"/>
      <c r="B117" s="127" t="s">
        <v>215</v>
      </c>
      <c r="C117" s="130">
        <v>50409</v>
      </c>
      <c r="D117" s="128"/>
      <c r="E117" s="128"/>
      <c r="F117" s="128"/>
      <c r="G117" s="128">
        <v>106054.84</v>
      </c>
      <c r="H117" s="128"/>
      <c r="I117" s="128"/>
      <c r="J117" s="128"/>
      <c r="K117" s="128"/>
      <c r="L117" s="128"/>
      <c r="M117" s="128"/>
      <c r="N117" s="128"/>
      <c r="O117" s="3">
        <f>SUM(D117:N117)</f>
        <v>106054.84</v>
      </c>
      <c r="U117" s="133">
        <v>5000</v>
      </c>
    </row>
    <row r="118" spans="1:21" x14ac:dyDescent="0.25">
      <c r="B118" s="2" t="s">
        <v>41</v>
      </c>
      <c r="C118" s="2"/>
      <c r="D118" s="3">
        <v>1600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>
        <f>SUM(D118:N118)</f>
        <v>1600</v>
      </c>
      <c r="U118" s="18">
        <v>4650</v>
      </c>
    </row>
    <row r="119" spans="1:21" x14ac:dyDescent="0.25">
      <c r="B119" s="2" t="s">
        <v>42</v>
      </c>
      <c r="C119" s="2"/>
      <c r="D119" s="3">
        <v>29404.5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>
        <f t="shared" ref="O119:O120" si="6">SUM(D119:N119)</f>
        <v>29404.5</v>
      </c>
      <c r="U119" s="1">
        <f>U117-U118</f>
        <v>350</v>
      </c>
    </row>
    <row r="120" spans="1:21" x14ac:dyDescent="0.25">
      <c r="B120" s="2" t="s">
        <v>76</v>
      </c>
      <c r="C120" s="2"/>
      <c r="D120" s="3">
        <v>24.9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>
        <f t="shared" si="6"/>
        <v>24.9</v>
      </c>
      <c r="U120">
        <v>17813.169999999998</v>
      </c>
    </row>
    <row r="121" spans="1:21" x14ac:dyDescent="0.25">
      <c r="U121" s="1">
        <f>U120-U119</f>
        <v>17463.169999999998</v>
      </c>
    </row>
    <row r="122" spans="1:21" ht="15.75" x14ac:dyDescent="0.25">
      <c r="A122" s="138" t="s">
        <v>178</v>
      </c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</row>
    <row r="123" spans="1:21" ht="48" x14ac:dyDescent="0.25">
      <c r="A123" s="57" t="s">
        <v>135</v>
      </c>
      <c r="B123" s="57" t="s">
        <v>68</v>
      </c>
      <c r="C123" s="57" t="s">
        <v>56</v>
      </c>
      <c r="D123" s="56" t="s">
        <v>46</v>
      </c>
      <c r="E123" s="56" t="s">
        <v>63</v>
      </c>
      <c r="F123" s="56" t="s">
        <v>47</v>
      </c>
      <c r="G123" s="56" t="s">
        <v>48</v>
      </c>
      <c r="H123" s="56" t="s">
        <v>55</v>
      </c>
      <c r="I123" s="56" t="s">
        <v>54</v>
      </c>
      <c r="J123" s="56" t="s">
        <v>49</v>
      </c>
      <c r="K123" s="56" t="s">
        <v>53</v>
      </c>
      <c r="L123" s="56" t="s">
        <v>50</v>
      </c>
      <c r="M123" s="56" t="s">
        <v>51</v>
      </c>
      <c r="N123" s="56" t="s">
        <v>52</v>
      </c>
      <c r="O123" s="56" t="s">
        <v>40</v>
      </c>
    </row>
    <row r="124" spans="1:21" x14ac:dyDescent="0.25">
      <c r="A124">
        <v>1</v>
      </c>
      <c r="B124" s="2" t="s">
        <v>75</v>
      </c>
      <c r="C124" s="9">
        <v>40110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>
        <f>SUM(D124:N124)</f>
        <v>0</v>
      </c>
    </row>
    <row r="125" spans="1:21" x14ac:dyDescent="0.25">
      <c r="A125">
        <v>2</v>
      </c>
      <c r="B125" s="2" t="s">
        <v>13</v>
      </c>
      <c r="C125" s="9">
        <v>50002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>
        <f t="shared" ref="O125:O154" si="7">SUM(D125:N125)</f>
        <v>0</v>
      </c>
    </row>
    <row r="126" spans="1:21" x14ac:dyDescent="0.25">
      <c r="A126">
        <v>3</v>
      </c>
      <c r="B126" s="6" t="s">
        <v>77</v>
      </c>
      <c r="C126" s="9">
        <v>50009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>
        <f t="shared" si="7"/>
        <v>0</v>
      </c>
    </row>
    <row r="127" spans="1:21" x14ac:dyDescent="0.25">
      <c r="A127">
        <v>4</v>
      </c>
      <c r="B127" s="2" t="s">
        <v>15</v>
      </c>
      <c r="C127" s="9">
        <v>50010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>
        <f t="shared" si="7"/>
        <v>0</v>
      </c>
    </row>
    <row r="128" spans="1:21" x14ac:dyDescent="0.25">
      <c r="A128">
        <v>5</v>
      </c>
      <c r="B128" s="6" t="s">
        <v>78</v>
      </c>
      <c r="C128" s="9">
        <v>50011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>
        <f t="shared" si="7"/>
        <v>0</v>
      </c>
    </row>
    <row r="129" spans="1:15" ht="30" x14ac:dyDescent="0.25">
      <c r="A129">
        <v>6</v>
      </c>
      <c r="B129" s="6" t="s">
        <v>79</v>
      </c>
      <c r="C129" s="9">
        <v>50012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>
        <f t="shared" si="7"/>
        <v>0</v>
      </c>
    </row>
    <row r="130" spans="1:15" x14ac:dyDescent="0.25">
      <c r="A130">
        <v>7</v>
      </c>
      <c r="B130" s="6" t="s">
        <v>80</v>
      </c>
      <c r="C130" s="9">
        <v>50013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>
        <f t="shared" si="7"/>
        <v>0</v>
      </c>
    </row>
    <row r="131" spans="1:15" x14ac:dyDescent="0.25">
      <c r="A131">
        <v>8</v>
      </c>
      <c r="B131" s="6" t="s">
        <v>81</v>
      </c>
      <c r="C131" s="9">
        <v>50014</v>
      </c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>
        <f t="shared" si="7"/>
        <v>0</v>
      </c>
    </row>
    <row r="132" spans="1:15" x14ac:dyDescent="0.25">
      <c r="A132">
        <v>9</v>
      </c>
      <c r="B132" s="6" t="s">
        <v>82</v>
      </c>
      <c r="C132" s="9">
        <v>50015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>
        <f t="shared" si="7"/>
        <v>0</v>
      </c>
    </row>
    <row r="133" spans="1:15" ht="30" x14ac:dyDescent="0.25">
      <c r="A133">
        <v>10</v>
      </c>
      <c r="B133" s="6" t="s">
        <v>83</v>
      </c>
      <c r="C133" s="9">
        <v>50016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>
        <f t="shared" si="7"/>
        <v>0</v>
      </c>
    </row>
    <row r="134" spans="1:15" ht="30" x14ac:dyDescent="0.25">
      <c r="A134">
        <v>11</v>
      </c>
      <c r="B134" s="6" t="s">
        <v>84</v>
      </c>
      <c r="C134" s="9">
        <v>50017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>
        <f t="shared" si="7"/>
        <v>0</v>
      </c>
    </row>
    <row r="135" spans="1:15" ht="30" x14ac:dyDescent="0.25">
      <c r="A135">
        <v>12</v>
      </c>
      <c r="B135" s="6" t="s">
        <v>85</v>
      </c>
      <c r="C135" s="9">
        <v>50018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>
        <f t="shared" si="7"/>
        <v>0</v>
      </c>
    </row>
    <row r="136" spans="1:15" x14ac:dyDescent="0.25">
      <c r="A136">
        <v>13</v>
      </c>
      <c r="B136" s="6" t="s">
        <v>86</v>
      </c>
      <c r="C136" s="9">
        <v>50019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>
        <f t="shared" si="7"/>
        <v>0</v>
      </c>
    </row>
    <row r="137" spans="1:15" x14ac:dyDescent="0.25">
      <c r="A137">
        <v>14</v>
      </c>
      <c r="B137" s="6" t="s">
        <v>87</v>
      </c>
      <c r="C137" s="9">
        <v>50026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>
        <f t="shared" si="7"/>
        <v>0</v>
      </c>
    </row>
    <row r="138" spans="1:15" x14ac:dyDescent="0.25">
      <c r="A138">
        <v>15</v>
      </c>
      <c r="B138" s="6" t="s">
        <v>88</v>
      </c>
      <c r="C138" s="9">
        <v>50029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>
        <f t="shared" si="7"/>
        <v>0</v>
      </c>
    </row>
    <row r="139" spans="1:15" x14ac:dyDescent="0.25">
      <c r="A139">
        <v>16</v>
      </c>
      <c r="B139" s="6" t="s">
        <v>89</v>
      </c>
      <c r="C139" s="9">
        <v>50045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>
        <f t="shared" si="7"/>
        <v>0</v>
      </c>
    </row>
    <row r="140" spans="1:15" x14ac:dyDescent="0.25">
      <c r="A140">
        <v>17</v>
      </c>
      <c r="B140" s="6" t="s">
        <v>90</v>
      </c>
      <c r="C140" s="9">
        <v>50104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>
        <f t="shared" si="7"/>
        <v>0</v>
      </c>
    </row>
    <row r="141" spans="1:15" ht="30" x14ac:dyDescent="0.25">
      <c r="A141">
        <v>18</v>
      </c>
      <c r="B141" s="6" t="s">
        <v>91</v>
      </c>
      <c r="C141" s="9">
        <v>50201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>
        <f t="shared" si="7"/>
        <v>0</v>
      </c>
    </row>
    <row r="142" spans="1:15" x14ac:dyDescent="0.25">
      <c r="A142">
        <v>19</v>
      </c>
      <c r="B142" s="6" t="s">
        <v>92</v>
      </c>
      <c r="C142" s="9">
        <v>50205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>
        <f t="shared" si="7"/>
        <v>0</v>
      </c>
    </row>
    <row r="143" spans="1:15" x14ac:dyDescent="0.25">
      <c r="A143">
        <v>20</v>
      </c>
      <c r="B143" s="6" t="s">
        <v>93</v>
      </c>
      <c r="C143" s="9">
        <v>50206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>
        <f t="shared" si="7"/>
        <v>0</v>
      </c>
    </row>
    <row r="144" spans="1:15" x14ac:dyDescent="0.25">
      <c r="A144">
        <v>21</v>
      </c>
      <c r="B144" s="6" t="s">
        <v>94</v>
      </c>
      <c r="C144" s="9">
        <v>50401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>
        <f t="shared" si="7"/>
        <v>0</v>
      </c>
    </row>
    <row r="145" spans="1:17" x14ac:dyDescent="0.25">
      <c r="A145">
        <v>22</v>
      </c>
      <c r="B145" s="6" t="s">
        <v>95</v>
      </c>
      <c r="C145" s="9">
        <v>50405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>
        <f t="shared" si="7"/>
        <v>0</v>
      </c>
    </row>
    <row r="146" spans="1:17" ht="30" x14ac:dyDescent="0.25">
      <c r="A146">
        <v>23</v>
      </c>
      <c r="B146" s="6" t="s">
        <v>96</v>
      </c>
      <c r="C146" s="9">
        <v>50407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>
        <f t="shared" si="7"/>
        <v>0</v>
      </c>
    </row>
    <row r="147" spans="1:17" x14ac:dyDescent="0.25">
      <c r="A147">
        <v>24</v>
      </c>
      <c r="B147" s="6" t="s">
        <v>97</v>
      </c>
      <c r="C147" s="9">
        <v>50408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>
        <f t="shared" si="7"/>
        <v>0</v>
      </c>
    </row>
    <row r="148" spans="1:17" x14ac:dyDescent="0.25">
      <c r="A148">
        <v>25</v>
      </c>
      <c r="B148" s="6" t="s">
        <v>104</v>
      </c>
      <c r="C148" s="9">
        <v>50409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>
        <f t="shared" si="7"/>
        <v>0</v>
      </c>
    </row>
    <row r="149" spans="1:17" x14ac:dyDescent="0.25">
      <c r="A149">
        <v>26</v>
      </c>
      <c r="B149" s="6" t="s">
        <v>103</v>
      </c>
      <c r="C149" s="9">
        <v>50409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>
        <f t="shared" si="7"/>
        <v>0</v>
      </c>
    </row>
    <row r="150" spans="1:17" x14ac:dyDescent="0.25">
      <c r="A150">
        <v>27</v>
      </c>
      <c r="B150" s="6" t="s">
        <v>106</v>
      </c>
      <c r="C150" s="9">
        <v>50409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>
        <f t="shared" si="7"/>
        <v>0</v>
      </c>
    </row>
    <row r="151" spans="1:17" x14ac:dyDescent="0.25">
      <c r="A151">
        <v>28</v>
      </c>
      <c r="B151" s="6" t="s">
        <v>98</v>
      </c>
      <c r="C151" s="9">
        <v>50416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>
        <f t="shared" si="7"/>
        <v>0</v>
      </c>
    </row>
    <row r="152" spans="1:17" ht="30" x14ac:dyDescent="0.25">
      <c r="A152">
        <v>29</v>
      </c>
      <c r="B152" s="6" t="s">
        <v>99</v>
      </c>
      <c r="C152" s="9">
        <v>50503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>
        <f t="shared" si="7"/>
        <v>0</v>
      </c>
    </row>
    <row r="153" spans="1:17" x14ac:dyDescent="0.25">
      <c r="A153">
        <v>30</v>
      </c>
      <c r="B153" s="6" t="s">
        <v>100</v>
      </c>
      <c r="C153" s="9">
        <v>50504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>
        <f t="shared" si="7"/>
        <v>0</v>
      </c>
    </row>
    <row r="154" spans="1:17" x14ac:dyDescent="0.25">
      <c r="A154">
        <v>31</v>
      </c>
      <c r="B154" s="2" t="s">
        <v>101</v>
      </c>
      <c r="C154" s="9">
        <v>50507</v>
      </c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>
        <f t="shared" si="7"/>
        <v>0</v>
      </c>
    </row>
    <row r="155" spans="1:17" x14ac:dyDescent="0.25">
      <c r="A155" s="134" t="s">
        <v>114</v>
      </c>
      <c r="B155" s="134"/>
      <c r="C155" s="135"/>
      <c r="D155" s="41">
        <f>SUM(D124:D154)</f>
        <v>0</v>
      </c>
      <c r="E155" s="41">
        <f t="shared" ref="E155:N155" si="8">SUM(E124:E154)</f>
        <v>0</v>
      </c>
      <c r="F155" s="41">
        <f t="shared" si="8"/>
        <v>0</v>
      </c>
      <c r="G155" s="41">
        <f t="shared" si="8"/>
        <v>0</v>
      </c>
      <c r="H155" s="41">
        <f t="shared" si="8"/>
        <v>0</v>
      </c>
      <c r="I155" s="41">
        <f>SUM(I124:I154)</f>
        <v>0</v>
      </c>
      <c r="J155" s="41">
        <f t="shared" si="8"/>
        <v>0</v>
      </c>
      <c r="K155" s="41">
        <f t="shared" si="8"/>
        <v>0</v>
      </c>
      <c r="L155" s="41">
        <f t="shared" si="8"/>
        <v>0</v>
      </c>
      <c r="M155" s="41">
        <f t="shared" si="8"/>
        <v>0</v>
      </c>
      <c r="N155" s="41">
        <f t="shared" si="8"/>
        <v>0</v>
      </c>
      <c r="O155" s="41">
        <f>SUM(O124:O154)</f>
        <v>0</v>
      </c>
      <c r="Q155" s="18">
        <v>107245.33</v>
      </c>
    </row>
    <row r="156" spans="1:17" x14ac:dyDescent="0.25">
      <c r="B156" s="2" t="s">
        <v>41</v>
      </c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>
        <f>SUM(D156:N156)</f>
        <v>0</v>
      </c>
      <c r="Q156" s="1">
        <f>O155-Q155</f>
        <v>-107245.33</v>
      </c>
    </row>
    <row r="157" spans="1:17" x14ac:dyDescent="0.25">
      <c r="B157" s="2" t="s">
        <v>42</v>
      </c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>
        <f>SUM(D157:N157)</f>
        <v>0</v>
      </c>
    </row>
    <row r="158" spans="1:17" x14ac:dyDescent="0.25">
      <c r="B158" s="2" t="s">
        <v>76</v>
      </c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>
        <f>SUM(D158:N158)</f>
        <v>0</v>
      </c>
    </row>
    <row r="160" spans="1:17" ht="15.75" x14ac:dyDescent="0.25">
      <c r="A160" s="138" t="s">
        <v>179</v>
      </c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</row>
    <row r="161" spans="1:15" ht="48" x14ac:dyDescent="0.25">
      <c r="A161" s="57" t="s">
        <v>135</v>
      </c>
      <c r="B161" s="57" t="s">
        <v>68</v>
      </c>
      <c r="C161" s="57" t="s">
        <v>56</v>
      </c>
      <c r="D161" s="56" t="s">
        <v>46</v>
      </c>
      <c r="E161" s="56" t="s">
        <v>63</v>
      </c>
      <c r="F161" s="56" t="s">
        <v>47</v>
      </c>
      <c r="G161" s="56" t="s">
        <v>48</v>
      </c>
      <c r="H161" s="56" t="s">
        <v>55</v>
      </c>
      <c r="I161" s="56" t="s">
        <v>54</v>
      </c>
      <c r="J161" s="56" t="s">
        <v>49</v>
      </c>
      <c r="K161" s="56" t="s">
        <v>53</v>
      </c>
      <c r="L161" s="56" t="s">
        <v>50</v>
      </c>
      <c r="M161" s="56" t="s">
        <v>51</v>
      </c>
      <c r="N161" s="56" t="s">
        <v>52</v>
      </c>
      <c r="O161" s="56" t="s">
        <v>40</v>
      </c>
    </row>
    <row r="162" spans="1:15" x14ac:dyDescent="0.25">
      <c r="A162">
        <v>1</v>
      </c>
      <c r="B162" s="2" t="s">
        <v>75</v>
      </c>
      <c r="C162" s="9">
        <v>40110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>
        <f>SUM(D162:N162)</f>
        <v>0</v>
      </c>
    </row>
    <row r="163" spans="1:15" x14ac:dyDescent="0.25">
      <c r="A163">
        <v>2</v>
      </c>
      <c r="B163" s="2" t="s">
        <v>13</v>
      </c>
      <c r="C163" s="9">
        <v>50002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>
        <f t="shared" ref="O163:O192" si="9">SUM(D163:N163)</f>
        <v>0</v>
      </c>
    </row>
    <row r="164" spans="1:15" x14ac:dyDescent="0.25">
      <c r="A164">
        <v>3</v>
      </c>
      <c r="B164" s="6" t="s">
        <v>77</v>
      </c>
      <c r="C164" s="9">
        <v>50009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>
        <f t="shared" si="9"/>
        <v>0</v>
      </c>
    </row>
    <row r="165" spans="1:15" x14ac:dyDescent="0.25">
      <c r="A165">
        <v>4</v>
      </c>
      <c r="B165" s="2" t="s">
        <v>15</v>
      </c>
      <c r="C165" s="9">
        <v>50010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>
        <f t="shared" si="9"/>
        <v>0</v>
      </c>
    </row>
    <row r="166" spans="1:15" x14ac:dyDescent="0.25">
      <c r="A166">
        <v>5</v>
      </c>
      <c r="B166" s="6" t="s">
        <v>78</v>
      </c>
      <c r="C166" s="9">
        <v>50011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>
        <f t="shared" si="9"/>
        <v>0</v>
      </c>
    </row>
    <row r="167" spans="1:15" ht="30" x14ac:dyDescent="0.25">
      <c r="A167">
        <v>6</v>
      </c>
      <c r="B167" s="6" t="s">
        <v>79</v>
      </c>
      <c r="C167" s="9">
        <v>50012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>
        <f t="shared" si="9"/>
        <v>0</v>
      </c>
    </row>
    <row r="168" spans="1:15" x14ac:dyDescent="0.25">
      <c r="A168">
        <v>7</v>
      </c>
      <c r="B168" s="6" t="s">
        <v>80</v>
      </c>
      <c r="C168" s="9">
        <v>50013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>
        <f t="shared" si="9"/>
        <v>0</v>
      </c>
    </row>
    <row r="169" spans="1:15" x14ac:dyDescent="0.25">
      <c r="A169">
        <v>8</v>
      </c>
      <c r="B169" s="6" t="s">
        <v>81</v>
      </c>
      <c r="C169" s="9">
        <v>50014</v>
      </c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>
        <f t="shared" si="9"/>
        <v>0</v>
      </c>
    </row>
    <row r="170" spans="1:15" x14ac:dyDescent="0.25">
      <c r="A170">
        <v>9</v>
      </c>
      <c r="B170" s="6" t="s">
        <v>82</v>
      </c>
      <c r="C170" s="9">
        <v>50015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>
        <f t="shared" si="9"/>
        <v>0</v>
      </c>
    </row>
    <row r="171" spans="1:15" ht="30" x14ac:dyDescent="0.25">
      <c r="A171">
        <v>10</v>
      </c>
      <c r="B171" s="6" t="s">
        <v>83</v>
      </c>
      <c r="C171" s="9">
        <v>50016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>
        <f t="shared" si="9"/>
        <v>0</v>
      </c>
    </row>
    <row r="172" spans="1:15" ht="30" x14ac:dyDescent="0.25">
      <c r="A172">
        <v>11</v>
      </c>
      <c r="B172" s="6" t="s">
        <v>84</v>
      </c>
      <c r="C172" s="9">
        <v>50017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>
        <f t="shared" si="9"/>
        <v>0</v>
      </c>
    </row>
    <row r="173" spans="1:15" ht="30" x14ac:dyDescent="0.25">
      <c r="A173">
        <v>12</v>
      </c>
      <c r="B173" s="6" t="s">
        <v>85</v>
      </c>
      <c r="C173" s="9">
        <v>50018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>
        <f t="shared" si="9"/>
        <v>0</v>
      </c>
    </row>
    <row r="174" spans="1:15" x14ac:dyDescent="0.25">
      <c r="A174">
        <v>13</v>
      </c>
      <c r="B174" s="6" t="s">
        <v>86</v>
      </c>
      <c r="C174" s="9">
        <v>50019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>
        <f t="shared" si="9"/>
        <v>0</v>
      </c>
    </row>
    <row r="175" spans="1:15" x14ac:dyDescent="0.25">
      <c r="A175">
        <v>14</v>
      </c>
      <c r="B175" s="6" t="s">
        <v>87</v>
      </c>
      <c r="C175" s="9">
        <v>50026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>
        <f t="shared" si="9"/>
        <v>0</v>
      </c>
    </row>
    <row r="176" spans="1:15" x14ac:dyDescent="0.25">
      <c r="A176">
        <v>15</v>
      </c>
      <c r="B176" s="6" t="s">
        <v>88</v>
      </c>
      <c r="C176" s="9">
        <v>50029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>
        <f t="shared" si="9"/>
        <v>0</v>
      </c>
    </row>
    <row r="177" spans="1:15" x14ac:dyDescent="0.25">
      <c r="A177">
        <v>16</v>
      </c>
      <c r="B177" s="6" t="s">
        <v>89</v>
      </c>
      <c r="C177" s="9">
        <v>50045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>
        <f t="shared" si="9"/>
        <v>0</v>
      </c>
    </row>
    <row r="178" spans="1:15" x14ac:dyDescent="0.25">
      <c r="A178">
        <v>17</v>
      </c>
      <c r="B178" s="6" t="s">
        <v>90</v>
      </c>
      <c r="C178" s="9">
        <v>50104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>
        <f t="shared" si="9"/>
        <v>0</v>
      </c>
    </row>
    <row r="179" spans="1:15" ht="30" x14ac:dyDescent="0.25">
      <c r="A179">
        <v>18</v>
      </c>
      <c r="B179" s="6" t="s">
        <v>91</v>
      </c>
      <c r="C179" s="9">
        <v>50201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>
        <f t="shared" si="9"/>
        <v>0</v>
      </c>
    </row>
    <row r="180" spans="1:15" x14ac:dyDescent="0.25">
      <c r="A180">
        <v>19</v>
      </c>
      <c r="B180" s="6" t="s">
        <v>92</v>
      </c>
      <c r="C180" s="9">
        <v>50205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>
        <f t="shared" si="9"/>
        <v>0</v>
      </c>
    </row>
    <row r="181" spans="1:15" x14ac:dyDescent="0.25">
      <c r="A181">
        <v>20</v>
      </c>
      <c r="B181" s="6" t="s">
        <v>93</v>
      </c>
      <c r="C181" s="9">
        <v>50206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>
        <f t="shared" si="9"/>
        <v>0</v>
      </c>
    </row>
    <row r="182" spans="1:15" x14ac:dyDescent="0.25">
      <c r="A182">
        <v>21</v>
      </c>
      <c r="B182" s="6" t="s">
        <v>94</v>
      </c>
      <c r="C182" s="9">
        <v>50401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>
        <f t="shared" si="9"/>
        <v>0</v>
      </c>
    </row>
    <row r="183" spans="1:15" x14ac:dyDescent="0.25">
      <c r="A183">
        <v>22</v>
      </c>
      <c r="B183" s="6" t="s">
        <v>95</v>
      </c>
      <c r="C183" s="9">
        <v>50405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>
        <f t="shared" si="9"/>
        <v>0</v>
      </c>
    </row>
    <row r="184" spans="1:15" ht="30" x14ac:dyDescent="0.25">
      <c r="A184">
        <v>23</v>
      </c>
      <c r="B184" s="6" t="s">
        <v>96</v>
      </c>
      <c r="C184" s="9">
        <v>50407</v>
      </c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>
        <f t="shared" si="9"/>
        <v>0</v>
      </c>
    </row>
    <row r="185" spans="1:15" x14ac:dyDescent="0.25">
      <c r="A185">
        <v>24</v>
      </c>
      <c r="B185" s="6" t="s">
        <v>97</v>
      </c>
      <c r="C185" s="9">
        <v>50408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>
        <f t="shared" si="9"/>
        <v>0</v>
      </c>
    </row>
    <row r="186" spans="1:15" x14ac:dyDescent="0.25">
      <c r="A186">
        <v>25</v>
      </c>
      <c r="B186" s="6" t="s">
        <v>104</v>
      </c>
      <c r="C186" s="9">
        <v>50409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>
        <f t="shared" si="9"/>
        <v>0</v>
      </c>
    </row>
    <row r="187" spans="1:15" x14ac:dyDescent="0.25">
      <c r="A187">
        <v>26</v>
      </c>
      <c r="B187" s="6" t="s">
        <v>103</v>
      </c>
      <c r="C187" s="9">
        <v>50409</v>
      </c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>
        <f t="shared" si="9"/>
        <v>0</v>
      </c>
    </row>
    <row r="188" spans="1:15" x14ac:dyDescent="0.25">
      <c r="A188">
        <v>27</v>
      </c>
      <c r="B188" s="6" t="s">
        <v>106</v>
      </c>
      <c r="C188" s="9">
        <v>50409</v>
      </c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>
        <f t="shared" si="9"/>
        <v>0</v>
      </c>
    </row>
    <row r="189" spans="1:15" x14ac:dyDescent="0.25">
      <c r="A189">
        <v>28</v>
      </c>
      <c r="B189" s="6" t="s">
        <v>98</v>
      </c>
      <c r="C189" s="9">
        <v>50416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>
        <f t="shared" si="9"/>
        <v>0</v>
      </c>
    </row>
    <row r="190" spans="1:15" ht="30" x14ac:dyDescent="0.25">
      <c r="A190">
        <v>29</v>
      </c>
      <c r="B190" s="6" t="s">
        <v>99</v>
      </c>
      <c r="C190" s="9">
        <v>50503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>
        <f t="shared" si="9"/>
        <v>0</v>
      </c>
    </row>
    <row r="191" spans="1:15" x14ac:dyDescent="0.25">
      <c r="A191">
        <v>30</v>
      </c>
      <c r="B191" s="6" t="s">
        <v>100</v>
      </c>
      <c r="C191" s="9">
        <v>50504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>
        <f t="shared" si="9"/>
        <v>0</v>
      </c>
    </row>
    <row r="192" spans="1:15" x14ac:dyDescent="0.25">
      <c r="A192">
        <v>31</v>
      </c>
      <c r="B192" s="63" t="s">
        <v>101</v>
      </c>
      <c r="C192" s="64">
        <v>50507</v>
      </c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3">
        <f t="shared" si="9"/>
        <v>0</v>
      </c>
    </row>
    <row r="193" spans="1:15" x14ac:dyDescent="0.25">
      <c r="A193" s="139" t="s">
        <v>114</v>
      </c>
      <c r="B193" s="139"/>
      <c r="C193" s="139"/>
      <c r="D193" s="41">
        <f>SUM(D162:D192)</f>
        <v>0</v>
      </c>
      <c r="E193" s="41">
        <f t="shared" ref="E193:N193" si="10">SUM(E162:E192)</f>
        <v>0</v>
      </c>
      <c r="F193" s="41">
        <f t="shared" si="10"/>
        <v>0</v>
      </c>
      <c r="G193" s="41">
        <f t="shared" si="10"/>
        <v>0</v>
      </c>
      <c r="H193" s="41">
        <f t="shared" si="10"/>
        <v>0</v>
      </c>
      <c r="I193" s="41">
        <f t="shared" si="10"/>
        <v>0</v>
      </c>
      <c r="J193" s="41">
        <f t="shared" si="10"/>
        <v>0</v>
      </c>
      <c r="K193" s="41">
        <f t="shared" si="10"/>
        <v>0</v>
      </c>
      <c r="L193" s="41">
        <f t="shared" si="10"/>
        <v>0</v>
      </c>
      <c r="M193" s="41">
        <f t="shared" si="10"/>
        <v>0</v>
      </c>
      <c r="N193" s="41">
        <f t="shared" si="10"/>
        <v>0</v>
      </c>
      <c r="O193" s="41">
        <f>SUM(O162:O192)</f>
        <v>0</v>
      </c>
    </row>
    <row r="194" spans="1:15" x14ac:dyDescent="0.25">
      <c r="B194" s="65" t="s">
        <v>41</v>
      </c>
      <c r="C194" s="65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>
        <f>SUM(D194:N194)</f>
        <v>0</v>
      </c>
    </row>
    <row r="195" spans="1:15" x14ac:dyDescent="0.25">
      <c r="B195" s="2" t="s">
        <v>42</v>
      </c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>
        <f>SUM(D195:N195)</f>
        <v>0</v>
      </c>
    </row>
    <row r="196" spans="1:15" x14ac:dyDescent="0.25">
      <c r="B196" s="2" t="s">
        <v>76</v>
      </c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>
        <f>SUM(D196:N196)</f>
        <v>0</v>
      </c>
    </row>
    <row r="198" spans="1:15" ht="15.75" x14ac:dyDescent="0.25">
      <c r="A198" s="138" t="s">
        <v>180</v>
      </c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</row>
    <row r="199" spans="1:15" ht="48" x14ac:dyDescent="0.25">
      <c r="A199" s="62" t="s">
        <v>135</v>
      </c>
      <c r="B199" s="66" t="s">
        <v>68</v>
      </c>
      <c r="C199" s="66" t="s">
        <v>56</v>
      </c>
      <c r="D199" s="67" t="s">
        <v>46</v>
      </c>
      <c r="E199" s="67" t="s">
        <v>63</v>
      </c>
      <c r="F199" s="67" t="s">
        <v>47</v>
      </c>
      <c r="G199" s="67" t="s">
        <v>48</v>
      </c>
      <c r="H199" s="67" t="s">
        <v>55</v>
      </c>
      <c r="I199" s="67" t="s">
        <v>54</v>
      </c>
      <c r="J199" s="67" t="s">
        <v>49</v>
      </c>
      <c r="K199" s="67" t="s">
        <v>53</v>
      </c>
      <c r="L199" s="67" t="s">
        <v>50</v>
      </c>
      <c r="M199" s="67" t="s">
        <v>51</v>
      </c>
      <c r="N199" s="67" t="s">
        <v>52</v>
      </c>
      <c r="O199" s="67" t="s">
        <v>40</v>
      </c>
    </row>
    <row r="200" spans="1:15" x14ac:dyDescent="0.25">
      <c r="A200">
        <v>1</v>
      </c>
      <c r="B200" s="2" t="s">
        <v>75</v>
      </c>
      <c r="C200" s="9">
        <v>40110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>
        <f>SUM(D200:N200)</f>
        <v>0</v>
      </c>
    </row>
    <row r="201" spans="1:15" x14ac:dyDescent="0.25">
      <c r="A201">
        <v>2</v>
      </c>
      <c r="B201" s="2" t="s">
        <v>13</v>
      </c>
      <c r="C201" s="9">
        <v>50002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>
        <f t="shared" ref="O201:O230" si="11">SUM(D201:N201)</f>
        <v>0</v>
      </c>
    </row>
    <row r="202" spans="1:15" x14ac:dyDescent="0.25">
      <c r="A202">
        <v>3</v>
      </c>
      <c r="B202" s="6" t="s">
        <v>77</v>
      </c>
      <c r="C202" s="9">
        <v>50009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>
        <f t="shared" si="11"/>
        <v>0</v>
      </c>
    </row>
    <row r="203" spans="1:15" x14ac:dyDescent="0.25">
      <c r="A203">
        <v>4</v>
      </c>
      <c r="B203" s="2" t="s">
        <v>15</v>
      </c>
      <c r="C203" s="9">
        <v>50010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>
        <f t="shared" si="11"/>
        <v>0</v>
      </c>
    </row>
    <row r="204" spans="1:15" x14ac:dyDescent="0.25">
      <c r="A204">
        <v>5</v>
      </c>
      <c r="B204" s="6" t="s">
        <v>78</v>
      </c>
      <c r="C204" s="9">
        <v>50011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>
        <f t="shared" si="11"/>
        <v>0</v>
      </c>
    </row>
    <row r="205" spans="1:15" ht="30" x14ac:dyDescent="0.25">
      <c r="A205">
        <v>6</v>
      </c>
      <c r="B205" s="6" t="s">
        <v>79</v>
      </c>
      <c r="C205" s="9">
        <v>50012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>
        <f t="shared" si="11"/>
        <v>0</v>
      </c>
    </row>
    <row r="206" spans="1:15" x14ac:dyDescent="0.25">
      <c r="A206">
        <v>7</v>
      </c>
      <c r="B206" s="6" t="s">
        <v>80</v>
      </c>
      <c r="C206" s="9">
        <v>50013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>
        <f t="shared" si="11"/>
        <v>0</v>
      </c>
    </row>
    <row r="207" spans="1:15" x14ac:dyDescent="0.25">
      <c r="A207">
        <v>8</v>
      </c>
      <c r="B207" s="6" t="s">
        <v>81</v>
      </c>
      <c r="C207" s="9">
        <v>50014</v>
      </c>
      <c r="D207" s="3"/>
      <c r="E207" s="3"/>
      <c r="F207" s="3"/>
      <c r="G207" s="3"/>
      <c r="H207" s="3"/>
      <c r="I207" s="3"/>
      <c r="J207" s="3"/>
      <c r="K207" s="3"/>
      <c r="L207" s="2"/>
      <c r="M207" s="2"/>
      <c r="N207" s="2"/>
      <c r="O207" s="3">
        <f t="shared" si="11"/>
        <v>0</v>
      </c>
    </row>
    <row r="208" spans="1:15" x14ac:dyDescent="0.25">
      <c r="A208">
        <v>9</v>
      </c>
      <c r="B208" s="6" t="s">
        <v>82</v>
      </c>
      <c r="C208" s="9">
        <v>50015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>
        <f t="shared" si="11"/>
        <v>0</v>
      </c>
    </row>
    <row r="209" spans="1:15" ht="30" x14ac:dyDescent="0.25">
      <c r="A209">
        <v>10</v>
      </c>
      <c r="B209" s="6" t="s">
        <v>83</v>
      </c>
      <c r="C209" s="9">
        <v>50016</v>
      </c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>
        <f t="shared" si="11"/>
        <v>0</v>
      </c>
    </row>
    <row r="210" spans="1:15" ht="30" x14ac:dyDescent="0.25">
      <c r="A210">
        <v>11</v>
      </c>
      <c r="B210" s="6" t="s">
        <v>84</v>
      </c>
      <c r="C210" s="9">
        <v>50017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>
        <f t="shared" si="11"/>
        <v>0</v>
      </c>
    </row>
    <row r="211" spans="1:15" ht="30" x14ac:dyDescent="0.25">
      <c r="A211">
        <v>12</v>
      </c>
      <c r="B211" s="6" t="s">
        <v>85</v>
      </c>
      <c r="C211" s="9">
        <v>50018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>
        <f t="shared" si="11"/>
        <v>0</v>
      </c>
    </row>
    <row r="212" spans="1:15" x14ac:dyDescent="0.25">
      <c r="A212">
        <v>13</v>
      </c>
      <c r="B212" s="6" t="s">
        <v>86</v>
      </c>
      <c r="C212" s="9">
        <v>50019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>
        <f t="shared" si="11"/>
        <v>0</v>
      </c>
    </row>
    <row r="213" spans="1:15" x14ac:dyDescent="0.25">
      <c r="A213">
        <v>14</v>
      </c>
      <c r="B213" s="6" t="s">
        <v>87</v>
      </c>
      <c r="C213" s="9">
        <v>50026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>
        <f t="shared" si="11"/>
        <v>0</v>
      </c>
    </row>
    <row r="214" spans="1:15" x14ac:dyDescent="0.25">
      <c r="A214">
        <v>15</v>
      </c>
      <c r="B214" s="6" t="s">
        <v>88</v>
      </c>
      <c r="C214" s="9">
        <v>50029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>
        <f t="shared" si="11"/>
        <v>0</v>
      </c>
    </row>
    <row r="215" spans="1:15" x14ac:dyDescent="0.25">
      <c r="A215">
        <v>16</v>
      </c>
      <c r="B215" s="6" t="s">
        <v>89</v>
      </c>
      <c r="C215" s="9">
        <v>50045</v>
      </c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>
        <f t="shared" si="11"/>
        <v>0</v>
      </c>
    </row>
    <row r="216" spans="1:15" x14ac:dyDescent="0.25">
      <c r="A216">
        <v>17</v>
      </c>
      <c r="B216" s="6" t="s">
        <v>90</v>
      </c>
      <c r="C216" s="9">
        <v>50104</v>
      </c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>
        <f t="shared" si="11"/>
        <v>0</v>
      </c>
    </row>
    <row r="217" spans="1:15" ht="30" x14ac:dyDescent="0.25">
      <c r="A217">
        <v>18</v>
      </c>
      <c r="B217" s="6" t="s">
        <v>91</v>
      </c>
      <c r="C217" s="9">
        <v>50201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>
        <f t="shared" si="11"/>
        <v>0</v>
      </c>
    </row>
    <row r="218" spans="1:15" x14ac:dyDescent="0.25">
      <c r="A218">
        <v>19</v>
      </c>
      <c r="B218" s="6" t="s">
        <v>92</v>
      </c>
      <c r="C218" s="9">
        <v>50205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>
        <f t="shared" si="11"/>
        <v>0</v>
      </c>
    </row>
    <row r="219" spans="1:15" x14ac:dyDescent="0.25">
      <c r="A219">
        <v>20</v>
      </c>
      <c r="B219" s="6" t="s">
        <v>93</v>
      </c>
      <c r="C219" s="9">
        <v>50206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>
        <f t="shared" si="11"/>
        <v>0</v>
      </c>
    </row>
    <row r="220" spans="1:15" x14ac:dyDescent="0.25">
      <c r="A220">
        <v>21</v>
      </c>
      <c r="B220" s="6" t="s">
        <v>94</v>
      </c>
      <c r="C220" s="9">
        <v>50401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>
        <f t="shared" si="11"/>
        <v>0</v>
      </c>
    </row>
    <row r="221" spans="1:15" x14ac:dyDescent="0.25">
      <c r="A221">
        <v>22</v>
      </c>
      <c r="B221" s="6" t="s">
        <v>95</v>
      </c>
      <c r="C221" s="9">
        <v>50405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>
        <f t="shared" si="11"/>
        <v>0</v>
      </c>
    </row>
    <row r="222" spans="1:15" ht="30" x14ac:dyDescent="0.25">
      <c r="A222">
        <v>23</v>
      </c>
      <c r="B222" s="6" t="s">
        <v>96</v>
      </c>
      <c r="C222" s="9">
        <v>50407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>
        <f t="shared" si="11"/>
        <v>0</v>
      </c>
    </row>
    <row r="223" spans="1:15" x14ac:dyDescent="0.25">
      <c r="A223">
        <v>24</v>
      </c>
      <c r="B223" s="6" t="s">
        <v>97</v>
      </c>
      <c r="C223" s="9">
        <v>50408</v>
      </c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>
        <f t="shared" si="11"/>
        <v>0</v>
      </c>
    </row>
    <row r="224" spans="1:15" x14ac:dyDescent="0.25">
      <c r="A224">
        <v>25</v>
      </c>
      <c r="B224" s="6" t="s">
        <v>104</v>
      </c>
      <c r="C224" s="9">
        <v>50409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>
        <f t="shared" si="11"/>
        <v>0</v>
      </c>
    </row>
    <row r="225" spans="1:15" x14ac:dyDescent="0.25">
      <c r="A225">
        <v>26</v>
      </c>
      <c r="B225" s="6" t="s">
        <v>103</v>
      </c>
      <c r="C225" s="9">
        <v>50409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>
        <f t="shared" si="11"/>
        <v>0</v>
      </c>
    </row>
    <row r="226" spans="1:15" x14ac:dyDescent="0.25">
      <c r="A226">
        <v>27</v>
      </c>
      <c r="B226" s="6" t="s">
        <v>106</v>
      </c>
      <c r="C226" s="9">
        <v>50409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>
        <f t="shared" si="11"/>
        <v>0</v>
      </c>
    </row>
    <row r="227" spans="1:15" x14ac:dyDescent="0.25">
      <c r="A227">
        <v>28</v>
      </c>
      <c r="B227" s="6" t="s">
        <v>98</v>
      </c>
      <c r="C227" s="9">
        <v>50416</v>
      </c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>
        <f t="shared" si="11"/>
        <v>0</v>
      </c>
    </row>
    <row r="228" spans="1:15" ht="30" x14ac:dyDescent="0.25">
      <c r="A228">
        <v>29</v>
      </c>
      <c r="B228" s="6" t="s">
        <v>99</v>
      </c>
      <c r="C228" s="9">
        <v>50503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>
        <f t="shared" si="11"/>
        <v>0</v>
      </c>
    </row>
    <row r="229" spans="1:15" x14ac:dyDescent="0.25">
      <c r="A229">
        <v>30</v>
      </c>
      <c r="B229" s="6" t="s">
        <v>100</v>
      </c>
      <c r="C229" s="9">
        <v>50504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>
        <f t="shared" si="11"/>
        <v>0</v>
      </c>
    </row>
    <row r="230" spans="1:15" x14ac:dyDescent="0.25">
      <c r="A230">
        <v>31</v>
      </c>
      <c r="B230" s="2" t="s">
        <v>101</v>
      </c>
      <c r="C230" s="9">
        <v>50507</v>
      </c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3">
        <f t="shared" si="11"/>
        <v>0</v>
      </c>
    </row>
    <row r="231" spans="1:15" x14ac:dyDescent="0.25">
      <c r="A231" s="134" t="s">
        <v>114</v>
      </c>
      <c r="B231" s="134"/>
      <c r="C231" s="135"/>
      <c r="D231" s="41">
        <f>SUM(D200:D230)</f>
        <v>0</v>
      </c>
      <c r="E231" s="41">
        <f t="shared" ref="E231:N231" si="12">SUM(E200:E230)</f>
        <v>0</v>
      </c>
      <c r="F231" s="41">
        <f t="shared" si="12"/>
        <v>0</v>
      </c>
      <c r="G231" s="41">
        <f t="shared" si="12"/>
        <v>0</v>
      </c>
      <c r="H231" s="41">
        <f t="shared" si="12"/>
        <v>0</v>
      </c>
      <c r="I231" s="41">
        <f t="shared" si="12"/>
        <v>0</v>
      </c>
      <c r="J231" s="41">
        <f t="shared" si="12"/>
        <v>0</v>
      </c>
      <c r="K231" s="41">
        <f t="shared" si="12"/>
        <v>0</v>
      </c>
      <c r="L231" s="41">
        <f t="shared" si="12"/>
        <v>0</v>
      </c>
      <c r="M231" s="41">
        <f t="shared" si="12"/>
        <v>0</v>
      </c>
      <c r="N231" s="41">
        <f t="shared" si="12"/>
        <v>0</v>
      </c>
      <c r="O231" s="41">
        <f>SUM(O200:O230)</f>
        <v>0</v>
      </c>
    </row>
    <row r="232" spans="1:15" x14ac:dyDescent="0.25">
      <c r="B232" s="2" t="s">
        <v>41</v>
      </c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>
        <f>SUM(D232:N232)</f>
        <v>0</v>
      </c>
    </row>
    <row r="233" spans="1:15" x14ac:dyDescent="0.25">
      <c r="B233" s="2" t="s">
        <v>42</v>
      </c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>
        <f>SUM(D233:N233)</f>
        <v>0</v>
      </c>
    </row>
    <row r="234" spans="1:15" x14ac:dyDescent="0.25">
      <c r="B234" s="2" t="s">
        <v>76</v>
      </c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>
        <f>SUM(D234:N234)</f>
        <v>0</v>
      </c>
    </row>
    <row r="236" spans="1:15" ht="15.75" x14ac:dyDescent="0.25">
      <c r="A236" s="136" t="s">
        <v>181</v>
      </c>
      <c r="B236" s="136"/>
      <c r="C236" s="13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7"/>
    </row>
    <row r="237" spans="1:15" ht="48" x14ac:dyDescent="0.25">
      <c r="A237" s="57" t="s">
        <v>157</v>
      </c>
      <c r="B237" s="57" t="s">
        <v>68</v>
      </c>
      <c r="C237" s="57" t="s">
        <v>56</v>
      </c>
      <c r="D237" s="56" t="s">
        <v>46</v>
      </c>
      <c r="E237" s="56" t="s">
        <v>63</v>
      </c>
      <c r="F237" s="56" t="s">
        <v>47</v>
      </c>
      <c r="G237" s="56" t="s">
        <v>48</v>
      </c>
      <c r="H237" s="56" t="s">
        <v>55</v>
      </c>
      <c r="I237" s="56" t="s">
        <v>54</v>
      </c>
      <c r="J237" s="56" t="s">
        <v>49</v>
      </c>
      <c r="K237" s="56" t="s">
        <v>53</v>
      </c>
      <c r="L237" s="56" t="s">
        <v>50</v>
      </c>
      <c r="M237" s="56" t="s">
        <v>51</v>
      </c>
      <c r="N237" s="56" t="s">
        <v>52</v>
      </c>
      <c r="O237" s="56" t="s">
        <v>40</v>
      </c>
    </row>
    <row r="238" spans="1:15" x14ac:dyDescent="0.25">
      <c r="A238">
        <v>1</v>
      </c>
      <c r="B238" s="2" t="s">
        <v>75</v>
      </c>
      <c r="C238" s="9">
        <v>40110</v>
      </c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3">
        <f>SUM(D238:N238)</f>
        <v>0</v>
      </c>
    </row>
    <row r="239" spans="1:15" x14ac:dyDescent="0.25">
      <c r="A239">
        <v>2</v>
      </c>
      <c r="B239" s="2" t="s">
        <v>13</v>
      </c>
      <c r="C239" s="9">
        <v>50002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3">
        <f t="shared" ref="O239:O269" si="13">SUM(D239:N239)</f>
        <v>0</v>
      </c>
    </row>
    <row r="240" spans="1:15" x14ac:dyDescent="0.25">
      <c r="A240">
        <v>3</v>
      </c>
      <c r="B240" s="6" t="s">
        <v>77</v>
      </c>
      <c r="C240" s="9">
        <v>50009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3">
        <f t="shared" si="13"/>
        <v>0</v>
      </c>
    </row>
    <row r="241" spans="1:15" x14ac:dyDescent="0.25">
      <c r="A241">
        <v>4</v>
      </c>
      <c r="B241" s="2" t="s">
        <v>15</v>
      </c>
      <c r="C241" s="9">
        <v>50010</v>
      </c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3">
        <f t="shared" si="13"/>
        <v>0</v>
      </c>
    </row>
    <row r="242" spans="1:15" x14ac:dyDescent="0.25">
      <c r="A242">
        <v>5</v>
      </c>
      <c r="B242" s="6" t="s">
        <v>78</v>
      </c>
      <c r="C242" s="9">
        <v>50011</v>
      </c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3">
        <f t="shared" si="13"/>
        <v>0</v>
      </c>
    </row>
    <row r="243" spans="1:15" ht="30" x14ac:dyDescent="0.25">
      <c r="A243">
        <v>6</v>
      </c>
      <c r="B243" s="6" t="s">
        <v>79</v>
      </c>
      <c r="C243" s="9">
        <v>50012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3">
        <f t="shared" si="13"/>
        <v>0</v>
      </c>
    </row>
    <row r="244" spans="1:15" x14ac:dyDescent="0.25">
      <c r="A244">
        <v>7</v>
      </c>
      <c r="B244" s="6" t="s">
        <v>80</v>
      </c>
      <c r="C244" s="9">
        <v>50013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3">
        <f t="shared" si="13"/>
        <v>0</v>
      </c>
    </row>
    <row r="245" spans="1:15" x14ac:dyDescent="0.25">
      <c r="A245">
        <v>8</v>
      </c>
      <c r="B245" s="6" t="s">
        <v>81</v>
      </c>
      <c r="C245" s="9">
        <v>50014</v>
      </c>
      <c r="D245" s="7"/>
      <c r="E245" s="7"/>
      <c r="F245" s="121"/>
      <c r="G245" s="121"/>
      <c r="H245" s="121"/>
      <c r="I245" s="121"/>
      <c r="J245" s="121"/>
      <c r="K245" s="121"/>
      <c r="L245" s="121"/>
      <c r="M245" s="121"/>
      <c r="N245" s="121"/>
      <c r="O245" s="3">
        <f t="shared" si="13"/>
        <v>0</v>
      </c>
    </row>
    <row r="246" spans="1:15" x14ac:dyDescent="0.25">
      <c r="A246">
        <v>9</v>
      </c>
      <c r="B246" s="6" t="s">
        <v>82</v>
      </c>
      <c r="C246" s="9">
        <v>50015</v>
      </c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3">
        <f t="shared" si="13"/>
        <v>0</v>
      </c>
    </row>
    <row r="247" spans="1:15" ht="30" x14ac:dyDescent="0.25">
      <c r="A247">
        <v>10</v>
      </c>
      <c r="B247" s="6" t="s">
        <v>83</v>
      </c>
      <c r="C247" s="9">
        <v>50016</v>
      </c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3">
        <f t="shared" si="13"/>
        <v>0</v>
      </c>
    </row>
    <row r="248" spans="1:15" ht="30" x14ac:dyDescent="0.25">
      <c r="A248">
        <v>11</v>
      </c>
      <c r="B248" s="6" t="s">
        <v>84</v>
      </c>
      <c r="C248" s="9">
        <v>50017</v>
      </c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3">
        <f t="shared" si="13"/>
        <v>0</v>
      </c>
    </row>
    <row r="249" spans="1:15" ht="30" x14ac:dyDescent="0.25">
      <c r="A249">
        <v>12</v>
      </c>
      <c r="B249" s="6" t="s">
        <v>85</v>
      </c>
      <c r="C249" s="9">
        <v>50018</v>
      </c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3">
        <f t="shared" si="13"/>
        <v>0</v>
      </c>
    </row>
    <row r="250" spans="1:15" x14ac:dyDescent="0.25">
      <c r="A250">
        <v>13</v>
      </c>
      <c r="B250" s="6" t="s">
        <v>86</v>
      </c>
      <c r="C250" s="9">
        <v>50019</v>
      </c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3">
        <f t="shared" si="13"/>
        <v>0</v>
      </c>
    </row>
    <row r="251" spans="1:15" x14ac:dyDescent="0.25">
      <c r="A251">
        <v>14</v>
      </c>
      <c r="B251" s="6" t="s">
        <v>87</v>
      </c>
      <c r="C251" s="9">
        <v>50026</v>
      </c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3">
        <f t="shared" si="13"/>
        <v>0</v>
      </c>
    </row>
    <row r="252" spans="1:15" x14ac:dyDescent="0.25">
      <c r="A252">
        <v>15</v>
      </c>
      <c r="B252" s="6" t="s">
        <v>88</v>
      </c>
      <c r="C252" s="9">
        <v>50029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3">
        <f t="shared" si="13"/>
        <v>0</v>
      </c>
    </row>
    <row r="253" spans="1:15" x14ac:dyDescent="0.25">
      <c r="A253">
        <v>16</v>
      </c>
      <c r="B253" s="6" t="s">
        <v>89</v>
      </c>
      <c r="C253" s="9">
        <v>50045</v>
      </c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3">
        <f t="shared" si="13"/>
        <v>0</v>
      </c>
    </row>
    <row r="254" spans="1:15" x14ac:dyDescent="0.25">
      <c r="A254">
        <v>17</v>
      </c>
      <c r="B254" s="6" t="s">
        <v>90</v>
      </c>
      <c r="C254" s="9">
        <v>50104</v>
      </c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3">
        <f t="shared" si="13"/>
        <v>0</v>
      </c>
    </row>
    <row r="255" spans="1:15" ht="30" x14ac:dyDescent="0.25">
      <c r="A255">
        <v>18</v>
      </c>
      <c r="B255" s="6" t="s">
        <v>91</v>
      </c>
      <c r="C255" s="9">
        <v>50201</v>
      </c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3">
        <f t="shared" si="13"/>
        <v>0</v>
      </c>
    </row>
    <row r="256" spans="1:15" x14ac:dyDescent="0.25">
      <c r="A256">
        <v>19</v>
      </c>
      <c r="B256" s="6" t="s">
        <v>92</v>
      </c>
      <c r="C256" s="9">
        <v>50205</v>
      </c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3">
        <f t="shared" si="13"/>
        <v>0</v>
      </c>
    </row>
    <row r="257" spans="1:15" x14ac:dyDescent="0.25">
      <c r="A257">
        <v>20</v>
      </c>
      <c r="B257" s="6" t="s">
        <v>93</v>
      </c>
      <c r="C257" s="9">
        <v>50206</v>
      </c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3">
        <f t="shared" si="13"/>
        <v>0</v>
      </c>
    </row>
    <row r="258" spans="1:15" x14ac:dyDescent="0.25">
      <c r="B258" s="6" t="s">
        <v>173</v>
      </c>
      <c r="C258" s="9">
        <v>50290</v>
      </c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3">
        <f t="shared" si="13"/>
        <v>0</v>
      </c>
    </row>
    <row r="259" spans="1:15" x14ac:dyDescent="0.25">
      <c r="A259">
        <v>21</v>
      </c>
      <c r="B259" s="6" t="s">
        <v>94</v>
      </c>
      <c r="C259" s="9">
        <v>50401</v>
      </c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3">
        <f t="shared" si="13"/>
        <v>0</v>
      </c>
    </row>
    <row r="260" spans="1:15" x14ac:dyDescent="0.25">
      <c r="A260">
        <v>22</v>
      </c>
      <c r="B260" s="6" t="s">
        <v>95</v>
      </c>
      <c r="C260" s="9">
        <v>50405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3">
        <f t="shared" si="13"/>
        <v>0</v>
      </c>
    </row>
    <row r="261" spans="1:15" ht="30" x14ac:dyDescent="0.25">
      <c r="A261">
        <v>23</v>
      </c>
      <c r="B261" s="6" t="s">
        <v>96</v>
      </c>
      <c r="C261" s="9">
        <v>50407</v>
      </c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3">
        <f t="shared" si="13"/>
        <v>0</v>
      </c>
    </row>
    <row r="262" spans="1:15" x14ac:dyDescent="0.25">
      <c r="A262">
        <v>24</v>
      </c>
      <c r="B262" s="6" t="s">
        <v>97</v>
      </c>
      <c r="C262" s="9">
        <v>50408</v>
      </c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3">
        <f t="shared" si="13"/>
        <v>0</v>
      </c>
    </row>
    <row r="263" spans="1:15" x14ac:dyDescent="0.25">
      <c r="A263">
        <v>25</v>
      </c>
      <c r="B263" s="6" t="s">
        <v>104</v>
      </c>
      <c r="C263" s="9">
        <v>50409</v>
      </c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3">
        <f t="shared" si="13"/>
        <v>0</v>
      </c>
    </row>
    <row r="264" spans="1:15" x14ac:dyDescent="0.25">
      <c r="A264">
        <v>26</v>
      </c>
      <c r="B264" s="6" t="s">
        <v>103</v>
      </c>
      <c r="C264" s="9">
        <v>50409</v>
      </c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3">
        <f t="shared" si="13"/>
        <v>0</v>
      </c>
    </row>
    <row r="265" spans="1:15" x14ac:dyDescent="0.25">
      <c r="A265">
        <v>27</v>
      </c>
      <c r="B265" s="6" t="s">
        <v>106</v>
      </c>
      <c r="C265" s="9">
        <v>50409</v>
      </c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3">
        <f t="shared" si="13"/>
        <v>0</v>
      </c>
    </row>
    <row r="266" spans="1:15" x14ac:dyDescent="0.25">
      <c r="A266">
        <v>28</v>
      </c>
      <c r="B266" s="6" t="s">
        <v>98</v>
      </c>
      <c r="C266" s="9">
        <v>50416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3">
        <f t="shared" si="13"/>
        <v>0</v>
      </c>
    </row>
    <row r="267" spans="1:15" ht="30" x14ac:dyDescent="0.25">
      <c r="A267">
        <v>29</v>
      </c>
      <c r="B267" s="6" t="s">
        <v>99</v>
      </c>
      <c r="C267" s="9">
        <v>50503</v>
      </c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3">
        <f t="shared" si="13"/>
        <v>0</v>
      </c>
    </row>
    <row r="268" spans="1:15" x14ac:dyDescent="0.25">
      <c r="A268">
        <v>30</v>
      </c>
      <c r="B268" s="6" t="s">
        <v>100</v>
      </c>
      <c r="C268" s="9">
        <v>50504</v>
      </c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3">
        <f t="shared" si="13"/>
        <v>0</v>
      </c>
    </row>
    <row r="269" spans="1:15" x14ac:dyDescent="0.25">
      <c r="A269">
        <v>31</v>
      </c>
      <c r="B269" s="2" t="s">
        <v>101</v>
      </c>
      <c r="C269" s="9">
        <v>50507</v>
      </c>
      <c r="D269" s="7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3">
        <f t="shared" si="13"/>
        <v>0</v>
      </c>
    </row>
    <row r="270" spans="1:15" x14ac:dyDescent="0.25">
      <c r="A270" s="134" t="s">
        <v>114</v>
      </c>
      <c r="B270" s="134"/>
      <c r="C270" s="135"/>
      <c r="D270" s="41">
        <f>SUM(D238:D269)</f>
        <v>0</v>
      </c>
      <c r="E270" s="41">
        <f t="shared" ref="E270:O270" si="14">SUM(E238:E269)</f>
        <v>0</v>
      </c>
      <c r="F270" s="41">
        <f t="shared" si="14"/>
        <v>0</v>
      </c>
      <c r="G270" s="41">
        <f t="shared" si="14"/>
        <v>0</v>
      </c>
      <c r="H270" s="41">
        <f t="shared" si="14"/>
        <v>0</v>
      </c>
      <c r="I270" s="41">
        <f t="shared" si="14"/>
        <v>0</v>
      </c>
      <c r="J270" s="41">
        <f t="shared" si="14"/>
        <v>0</v>
      </c>
      <c r="K270" s="41">
        <f t="shared" si="14"/>
        <v>0</v>
      </c>
      <c r="L270" s="41">
        <f t="shared" si="14"/>
        <v>0</v>
      </c>
      <c r="M270" s="41">
        <f t="shared" si="14"/>
        <v>0</v>
      </c>
      <c r="N270" s="41">
        <f t="shared" si="14"/>
        <v>0</v>
      </c>
      <c r="O270" s="41">
        <f t="shared" si="14"/>
        <v>0</v>
      </c>
    </row>
    <row r="271" spans="1:15" x14ac:dyDescent="0.25">
      <c r="B271" s="2" t="s">
        <v>41</v>
      </c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>
        <f>SUM(D271:N271)</f>
        <v>0</v>
      </c>
    </row>
    <row r="272" spans="1:15" x14ac:dyDescent="0.25">
      <c r="B272" s="2" t="s">
        <v>42</v>
      </c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>
        <f>SUM(D272:N272)</f>
        <v>0</v>
      </c>
    </row>
    <row r="273" spans="1:15" x14ac:dyDescent="0.25">
      <c r="B273" s="2" t="s">
        <v>76</v>
      </c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>
        <f>SUM(D273:N273)</f>
        <v>0</v>
      </c>
    </row>
    <row r="275" spans="1:15" ht="15.75" x14ac:dyDescent="0.25">
      <c r="A275" s="136" t="s">
        <v>182</v>
      </c>
      <c r="B275" s="136"/>
      <c r="C275" s="136"/>
      <c r="D275" s="136"/>
      <c r="E275" s="136"/>
      <c r="F275" s="136"/>
      <c r="G275" s="136"/>
      <c r="H275" s="136"/>
      <c r="I275" s="136"/>
      <c r="J275" s="136"/>
      <c r="K275" s="136"/>
      <c r="L275" s="136"/>
      <c r="M275" s="136"/>
      <c r="N275" s="136"/>
      <c r="O275" s="137"/>
    </row>
    <row r="276" spans="1:15" ht="48" x14ac:dyDescent="0.25">
      <c r="A276" s="62" t="s">
        <v>135</v>
      </c>
      <c r="B276" s="57" t="s">
        <v>68</v>
      </c>
      <c r="C276" s="57" t="s">
        <v>56</v>
      </c>
      <c r="D276" s="56" t="s">
        <v>46</v>
      </c>
      <c r="E276" s="56" t="s">
        <v>63</v>
      </c>
      <c r="F276" s="56" t="s">
        <v>47</v>
      </c>
      <c r="G276" s="56" t="s">
        <v>48</v>
      </c>
      <c r="H276" s="56" t="s">
        <v>55</v>
      </c>
      <c r="I276" s="56" t="s">
        <v>54</v>
      </c>
      <c r="J276" s="56" t="s">
        <v>49</v>
      </c>
      <c r="K276" s="56" t="s">
        <v>53</v>
      </c>
      <c r="L276" s="56" t="s">
        <v>50</v>
      </c>
      <c r="M276" s="56" t="s">
        <v>51</v>
      </c>
      <c r="N276" s="56" t="s">
        <v>52</v>
      </c>
      <c r="O276" s="56" t="s">
        <v>40</v>
      </c>
    </row>
    <row r="277" spans="1:15" x14ac:dyDescent="0.25">
      <c r="A277">
        <v>1</v>
      </c>
      <c r="B277" s="2" t="s">
        <v>75</v>
      </c>
      <c r="C277" s="9">
        <v>40110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>
        <f>SUM(D277:N277)</f>
        <v>0</v>
      </c>
    </row>
    <row r="278" spans="1:15" x14ac:dyDescent="0.25">
      <c r="A278">
        <v>2</v>
      </c>
      <c r="B278" s="2" t="s">
        <v>13</v>
      </c>
      <c r="C278" s="9">
        <v>50002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>
        <f t="shared" ref="O278:O308" si="15">SUM(D278:N278)</f>
        <v>0</v>
      </c>
    </row>
    <row r="279" spans="1:15" x14ac:dyDescent="0.25">
      <c r="A279">
        <v>3</v>
      </c>
      <c r="B279" s="6" t="s">
        <v>77</v>
      </c>
      <c r="C279" s="9">
        <v>50009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>
        <f t="shared" si="15"/>
        <v>0</v>
      </c>
    </row>
    <row r="280" spans="1:15" x14ac:dyDescent="0.25">
      <c r="A280">
        <v>4</v>
      </c>
      <c r="B280" s="2" t="s">
        <v>15</v>
      </c>
      <c r="C280" s="9">
        <v>50010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>
        <f t="shared" si="15"/>
        <v>0</v>
      </c>
    </row>
    <row r="281" spans="1:15" x14ac:dyDescent="0.25">
      <c r="A281">
        <v>5</v>
      </c>
      <c r="B281" s="6" t="s">
        <v>78</v>
      </c>
      <c r="C281" s="9">
        <v>50011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>
        <f t="shared" si="15"/>
        <v>0</v>
      </c>
    </row>
    <row r="282" spans="1:15" ht="30" x14ac:dyDescent="0.25">
      <c r="A282">
        <v>6</v>
      </c>
      <c r="B282" s="6" t="s">
        <v>79</v>
      </c>
      <c r="C282" s="9">
        <v>50012</v>
      </c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>
        <f t="shared" si="15"/>
        <v>0</v>
      </c>
    </row>
    <row r="283" spans="1:15" x14ac:dyDescent="0.25">
      <c r="A283">
        <v>7</v>
      </c>
      <c r="B283" s="6" t="s">
        <v>80</v>
      </c>
      <c r="C283" s="9">
        <v>50013</v>
      </c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>
        <f t="shared" si="15"/>
        <v>0</v>
      </c>
    </row>
    <row r="284" spans="1:15" x14ac:dyDescent="0.25">
      <c r="A284">
        <v>8</v>
      </c>
      <c r="B284" s="6" t="s">
        <v>81</v>
      </c>
      <c r="C284" s="9">
        <v>50014</v>
      </c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3">
        <f t="shared" si="15"/>
        <v>0</v>
      </c>
    </row>
    <row r="285" spans="1:15" x14ac:dyDescent="0.25">
      <c r="A285">
        <v>9</v>
      </c>
      <c r="B285" s="6" t="s">
        <v>82</v>
      </c>
      <c r="C285" s="9">
        <v>50015</v>
      </c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>
        <f t="shared" si="15"/>
        <v>0</v>
      </c>
    </row>
    <row r="286" spans="1:15" ht="30" x14ac:dyDescent="0.25">
      <c r="A286">
        <v>10</v>
      </c>
      <c r="B286" s="6" t="s">
        <v>83</v>
      </c>
      <c r="C286" s="9">
        <v>50016</v>
      </c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>
        <f t="shared" si="15"/>
        <v>0</v>
      </c>
    </row>
    <row r="287" spans="1:15" ht="30" x14ac:dyDescent="0.25">
      <c r="A287">
        <v>11</v>
      </c>
      <c r="B287" s="6" t="s">
        <v>84</v>
      </c>
      <c r="C287" s="9">
        <v>50017</v>
      </c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>
        <f t="shared" si="15"/>
        <v>0</v>
      </c>
    </row>
    <row r="288" spans="1:15" ht="30" x14ac:dyDescent="0.25">
      <c r="A288">
        <v>12</v>
      </c>
      <c r="B288" s="6" t="s">
        <v>85</v>
      </c>
      <c r="C288" s="9">
        <v>50018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>
        <f t="shared" si="15"/>
        <v>0</v>
      </c>
    </row>
    <row r="289" spans="1:15" x14ac:dyDescent="0.25">
      <c r="A289">
        <v>13</v>
      </c>
      <c r="B289" s="6" t="s">
        <v>86</v>
      </c>
      <c r="C289" s="9">
        <v>50019</v>
      </c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>
        <f t="shared" si="15"/>
        <v>0</v>
      </c>
    </row>
    <row r="290" spans="1:15" x14ac:dyDescent="0.25">
      <c r="A290">
        <v>14</v>
      </c>
      <c r="B290" s="6" t="s">
        <v>87</v>
      </c>
      <c r="C290" s="9">
        <v>50026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>
        <f t="shared" si="15"/>
        <v>0</v>
      </c>
    </row>
    <row r="291" spans="1:15" x14ac:dyDescent="0.25">
      <c r="A291">
        <v>15</v>
      </c>
      <c r="B291" s="6" t="s">
        <v>88</v>
      </c>
      <c r="C291" s="9">
        <v>50029</v>
      </c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>
        <f t="shared" si="15"/>
        <v>0</v>
      </c>
    </row>
    <row r="292" spans="1:15" x14ac:dyDescent="0.25">
      <c r="A292">
        <v>16</v>
      </c>
      <c r="B292" s="6" t="s">
        <v>89</v>
      </c>
      <c r="C292" s="9">
        <v>50045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>
        <f t="shared" si="15"/>
        <v>0</v>
      </c>
    </row>
    <row r="293" spans="1:15" x14ac:dyDescent="0.25">
      <c r="A293">
        <v>17</v>
      </c>
      <c r="B293" s="6" t="s">
        <v>90</v>
      </c>
      <c r="C293" s="9">
        <v>50104</v>
      </c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>
        <f t="shared" si="15"/>
        <v>0</v>
      </c>
    </row>
    <row r="294" spans="1:15" ht="30" x14ac:dyDescent="0.25">
      <c r="A294">
        <v>18</v>
      </c>
      <c r="B294" s="6" t="s">
        <v>91</v>
      </c>
      <c r="C294" s="9">
        <v>50201</v>
      </c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>
        <f t="shared" si="15"/>
        <v>0</v>
      </c>
    </row>
    <row r="295" spans="1:15" x14ac:dyDescent="0.25">
      <c r="A295">
        <v>19</v>
      </c>
      <c r="B295" s="6" t="s">
        <v>92</v>
      </c>
      <c r="C295" s="9">
        <v>50205</v>
      </c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>
        <f t="shared" si="15"/>
        <v>0</v>
      </c>
    </row>
    <row r="296" spans="1:15" x14ac:dyDescent="0.25">
      <c r="A296">
        <v>20</v>
      </c>
      <c r="B296" s="6" t="s">
        <v>93</v>
      </c>
      <c r="C296" s="9">
        <v>50206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>
        <f t="shared" si="15"/>
        <v>0</v>
      </c>
    </row>
    <row r="297" spans="1:15" x14ac:dyDescent="0.25">
      <c r="A297">
        <v>21</v>
      </c>
      <c r="B297" s="6" t="s">
        <v>161</v>
      </c>
      <c r="C297" s="9">
        <v>50290</v>
      </c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>
        <f t="shared" si="15"/>
        <v>0</v>
      </c>
    </row>
    <row r="298" spans="1:15" x14ac:dyDescent="0.25">
      <c r="A298">
        <v>22</v>
      </c>
      <c r="B298" s="6" t="s">
        <v>94</v>
      </c>
      <c r="C298" s="9">
        <v>50401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>
        <f t="shared" si="15"/>
        <v>0</v>
      </c>
    </row>
    <row r="299" spans="1:15" x14ac:dyDescent="0.25">
      <c r="A299">
        <v>23</v>
      </c>
      <c r="B299" s="6" t="s">
        <v>95</v>
      </c>
      <c r="C299" s="9">
        <v>50405</v>
      </c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>
        <f t="shared" si="15"/>
        <v>0</v>
      </c>
    </row>
    <row r="300" spans="1:15" ht="30" x14ac:dyDescent="0.25">
      <c r="A300">
        <v>24</v>
      </c>
      <c r="B300" s="6" t="s">
        <v>96</v>
      </c>
      <c r="C300" s="9">
        <v>50407</v>
      </c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>
        <f t="shared" si="15"/>
        <v>0</v>
      </c>
    </row>
    <row r="301" spans="1:15" x14ac:dyDescent="0.25">
      <c r="A301">
        <v>25</v>
      </c>
      <c r="B301" s="6" t="s">
        <v>97</v>
      </c>
      <c r="C301" s="9">
        <v>50408</v>
      </c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>
        <f t="shared" si="15"/>
        <v>0</v>
      </c>
    </row>
    <row r="302" spans="1:15" x14ac:dyDescent="0.25">
      <c r="A302">
        <v>26</v>
      </c>
      <c r="B302" s="6" t="s">
        <v>104</v>
      </c>
      <c r="C302" s="9">
        <v>50409</v>
      </c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>
        <f t="shared" si="15"/>
        <v>0</v>
      </c>
    </row>
    <row r="303" spans="1:15" x14ac:dyDescent="0.25">
      <c r="A303">
        <v>27</v>
      </c>
      <c r="B303" s="6" t="s">
        <v>103</v>
      </c>
      <c r="C303" s="9">
        <v>50409</v>
      </c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>
        <f t="shared" si="15"/>
        <v>0</v>
      </c>
    </row>
    <row r="304" spans="1:15" x14ac:dyDescent="0.25">
      <c r="A304">
        <v>28</v>
      </c>
      <c r="B304" s="6" t="s">
        <v>106</v>
      </c>
      <c r="C304" s="9">
        <v>50409</v>
      </c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>
        <f t="shared" si="15"/>
        <v>0</v>
      </c>
    </row>
    <row r="305" spans="1:15" x14ac:dyDescent="0.25">
      <c r="A305">
        <v>29</v>
      </c>
      <c r="B305" s="6" t="s">
        <v>98</v>
      </c>
      <c r="C305" s="9">
        <v>50416</v>
      </c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>
        <f t="shared" si="15"/>
        <v>0</v>
      </c>
    </row>
    <row r="306" spans="1:15" ht="30" x14ac:dyDescent="0.25">
      <c r="A306">
        <v>30</v>
      </c>
      <c r="B306" s="6" t="s">
        <v>99</v>
      </c>
      <c r="C306" s="9">
        <v>50503</v>
      </c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>
        <f t="shared" si="15"/>
        <v>0</v>
      </c>
    </row>
    <row r="307" spans="1:15" x14ac:dyDescent="0.25">
      <c r="A307">
        <v>31</v>
      </c>
      <c r="B307" s="6" t="s">
        <v>100</v>
      </c>
      <c r="C307" s="9">
        <v>50504</v>
      </c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>
        <f t="shared" si="15"/>
        <v>0</v>
      </c>
    </row>
    <row r="308" spans="1:15" x14ac:dyDescent="0.25">
      <c r="A308">
        <v>32</v>
      </c>
      <c r="B308" s="2" t="s">
        <v>101</v>
      </c>
      <c r="C308" s="9">
        <v>50507</v>
      </c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3">
        <f t="shared" si="15"/>
        <v>0</v>
      </c>
    </row>
    <row r="309" spans="1:15" x14ac:dyDescent="0.25">
      <c r="A309" s="134" t="s">
        <v>114</v>
      </c>
      <c r="B309" s="134"/>
      <c r="C309" s="135"/>
      <c r="D309" s="41">
        <f t="shared" ref="D309:N309" si="16">SUM(D277:D308)</f>
        <v>0</v>
      </c>
      <c r="E309" s="41">
        <f t="shared" si="16"/>
        <v>0</v>
      </c>
      <c r="F309" s="41">
        <f t="shared" si="16"/>
        <v>0</v>
      </c>
      <c r="G309" s="41">
        <f t="shared" si="16"/>
        <v>0</v>
      </c>
      <c r="H309" s="41">
        <f t="shared" si="16"/>
        <v>0</v>
      </c>
      <c r="I309" s="41">
        <f t="shared" si="16"/>
        <v>0</v>
      </c>
      <c r="J309" s="41">
        <f t="shared" si="16"/>
        <v>0</v>
      </c>
      <c r="K309" s="41">
        <f t="shared" si="16"/>
        <v>0</v>
      </c>
      <c r="L309" s="41">
        <f t="shared" si="16"/>
        <v>0</v>
      </c>
      <c r="M309" s="41">
        <f t="shared" si="16"/>
        <v>0</v>
      </c>
      <c r="N309" s="41">
        <f t="shared" si="16"/>
        <v>0</v>
      </c>
      <c r="O309" s="41">
        <f>SUM(O277:O308)</f>
        <v>0</v>
      </c>
    </row>
    <row r="310" spans="1:15" x14ac:dyDescent="0.25">
      <c r="B310" s="2" t="s">
        <v>41</v>
      </c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>
        <f>SUM(D310:N310)</f>
        <v>0</v>
      </c>
    </row>
    <row r="311" spans="1:15" x14ac:dyDescent="0.25">
      <c r="B311" s="2" t="s">
        <v>42</v>
      </c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>
        <f>SUM(D311:N311)</f>
        <v>0</v>
      </c>
    </row>
    <row r="312" spans="1:15" x14ac:dyDescent="0.25">
      <c r="B312" s="2" t="s">
        <v>76</v>
      </c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>
        <f>SUM(D312:N312)</f>
        <v>0</v>
      </c>
    </row>
    <row r="314" spans="1:15" ht="15.75" x14ac:dyDescent="0.25">
      <c r="A314" s="138" t="s">
        <v>183</v>
      </c>
      <c r="B314" s="138"/>
      <c r="C314" s="138"/>
      <c r="D314" s="138"/>
      <c r="E314" s="138"/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</row>
    <row r="315" spans="1:15" ht="48" x14ac:dyDescent="0.25">
      <c r="A315" s="57" t="s">
        <v>135</v>
      </c>
      <c r="B315" s="66" t="s">
        <v>68</v>
      </c>
      <c r="C315" s="66" t="s">
        <v>56</v>
      </c>
      <c r="D315" s="67" t="s">
        <v>46</v>
      </c>
      <c r="E315" s="67" t="s">
        <v>63</v>
      </c>
      <c r="F315" s="67" t="s">
        <v>47</v>
      </c>
      <c r="G315" s="67" t="s">
        <v>48</v>
      </c>
      <c r="H315" s="67" t="s">
        <v>55</v>
      </c>
      <c r="I315" s="67" t="s">
        <v>54</v>
      </c>
      <c r="J315" s="67" t="s">
        <v>49</v>
      </c>
      <c r="K315" s="67" t="s">
        <v>53</v>
      </c>
      <c r="L315" s="67" t="s">
        <v>50</v>
      </c>
      <c r="M315" s="67" t="s">
        <v>51</v>
      </c>
      <c r="N315" s="67" t="s">
        <v>52</v>
      </c>
      <c r="O315" s="67" t="s">
        <v>40</v>
      </c>
    </row>
    <row r="316" spans="1:15" x14ac:dyDescent="0.25">
      <c r="A316">
        <v>1</v>
      </c>
      <c r="B316" s="2" t="s">
        <v>75</v>
      </c>
      <c r="C316" s="9">
        <v>40110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>
        <f>SUM(D316:N316)</f>
        <v>0</v>
      </c>
    </row>
    <row r="317" spans="1:15" x14ac:dyDescent="0.25">
      <c r="A317">
        <v>2</v>
      </c>
      <c r="B317" s="2" t="s">
        <v>13</v>
      </c>
      <c r="C317" s="9">
        <v>50002</v>
      </c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>
        <f t="shared" ref="O317:O346" si="17">SUM(D317:N317)</f>
        <v>0</v>
      </c>
    </row>
    <row r="318" spans="1:15" x14ac:dyDescent="0.25">
      <c r="A318">
        <v>3</v>
      </c>
      <c r="B318" s="6" t="s">
        <v>77</v>
      </c>
      <c r="C318" s="9">
        <v>50009</v>
      </c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>
        <f t="shared" si="17"/>
        <v>0</v>
      </c>
    </row>
    <row r="319" spans="1:15" x14ac:dyDescent="0.25">
      <c r="A319">
        <v>4</v>
      </c>
      <c r="B319" s="2" t="s">
        <v>15</v>
      </c>
      <c r="C319" s="9">
        <v>50010</v>
      </c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>
        <f t="shared" si="17"/>
        <v>0</v>
      </c>
    </row>
    <row r="320" spans="1:15" x14ac:dyDescent="0.25">
      <c r="A320">
        <v>5</v>
      </c>
      <c r="B320" s="6" t="s">
        <v>78</v>
      </c>
      <c r="C320" s="9">
        <v>50011</v>
      </c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>
        <f t="shared" si="17"/>
        <v>0</v>
      </c>
    </row>
    <row r="321" spans="1:15" ht="30" x14ac:dyDescent="0.25">
      <c r="A321">
        <v>6</v>
      </c>
      <c r="B321" s="6" t="s">
        <v>79</v>
      </c>
      <c r="C321" s="9">
        <v>50012</v>
      </c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>
        <f t="shared" si="17"/>
        <v>0</v>
      </c>
    </row>
    <row r="322" spans="1:15" x14ac:dyDescent="0.25">
      <c r="A322">
        <v>7</v>
      </c>
      <c r="B322" s="6" t="s">
        <v>80</v>
      </c>
      <c r="C322" s="9">
        <v>50013</v>
      </c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>
        <f t="shared" si="17"/>
        <v>0</v>
      </c>
    </row>
    <row r="323" spans="1:15" x14ac:dyDescent="0.25">
      <c r="A323">
        <v>8</v>
      </c>
      <c r="B323" s="6" t="s">
        <v>81</v>
      </c>
      <c r="C323" s="9">
        <v>50014</v>
      </c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3">
        <f t="shared" si="17"/>
        <v>0</v>
      </c>
    </row>
    <row r="324" spans="1:15" x14ac:dyDescent="0.25">
      <c r="A324">
        <v>9</v>
      </c>
      <c r="B324" s="6" t="s">
        <v>82</v>
      </c>
      <c r="C324" s="9">
        <v>50015</v>
      </c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>
        <f t="shared" si="17"/>
        <v>0</v>
      </c>
    </row>
    <row r="325" spans="1:15" ht="30" x14ac:dyDescent="0.25">
      <c r="A325">
        <v>10</v>
      </c>
      <c r="B325" s="6" t="s">
        <v>83</v>
      </c>
      <c r="C325" s="9">
        <v>50016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>
        <f t="shared" si="17"/>
        <v>0</v>
      </c>
    </row>
    <row r="326" spans="1:15" ht="30" x14ac:dyDescent="0.25">
      <c r="A326">
        <v>11</v>
      </c>
      <c r="B326" s="6" t="s">
        <v>84</v>
      </c>
      <c r="C326" s="9">
        <v>50017</v>
      </c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>
        <f t="shared" si="17"/>
        <v>0</v>
      </c>
    </row>
    <row r="327" spans="1:15" ht="30" x14ac:dyDescent="0.25">
      <c r="A327">
        <v>12</v>
      </c>
      <c r="B327" s="6" t="s">
        <v>85</v>
      </c>
      <c r="C327" s="9">
        <v>50018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>
        <f t="shared" si="17"/>
        <v>0</v>
      </c>
    </row>
    <row r="328" spans="1:15" x14ac:dyDescent="0.25">
      <c r="A328">
        <v>13</v>
      </c>
      <c r="B328" s="6" t="s">
        <v>86</v>
      </c>
      <c r="C328" s="9">
        <v>50019</v>
      </c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>
        <f t="shared" si="17"/>
        <v>0</v>
      </c>
    </row>
    <row r="329" spans="1:15" x14ac:dyDescent="0.25">
      <c r="A329">
        <v>14</v>
      </c>
      <c r="B329" s="6" t="s">
        <v>87</v>
      </c>
      <c r="C329" s="9">
        <v>50026</v>
      </c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>
        <f t="shared" si="17"/>
        <v>0</v>
      </c>
    </row>
    <row r="330" spans="1:15" x14ac:dyDescent="0.25">
      <c r="A330">
        <v>15</v>
      </c>
      <c r="B330" s="6" t="s">
        <v>88</v>
      </c>
      <c r="C330" s="9">
        <v>50029</v>
      </c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>
        <f t="shared" si="17"/>
        <v>0</v>
      </c>
    </row>
    <row r="331" spans="1:15" x14ac:dyDescent="0.25">
      <c r="A331">
        <v>16</v>
      </c>
      <c r="B331" s="6" t="s">
        <v>89</v>
      </c>
      <c r="C331" s="9">
        <v>50045</v>
      </c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>
        <f t="shared" si="17"/>
        <v>0</v>
      </c>
    </row>
    <row r="332" spans="1:15" x14ac:dyDescent="0.25">
      <c r="A332">
        <v>17</v>
      </c>
      <c r="B332" s="6" t="s">
        <v>90</v>
      </c>
      <c r="C332" s="9">
        <v>50104</v>
      </c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>
        <f t="shared" si="17"/>
        <v>0</v>
      </c>
    </row>
    <row r="333" spans="1:15" ht="30" x14ac:dyDescent="0.25">
      <c r="A333">
        <v>18</v>
      </c>
      <c r="B333" s="6" t="s">
        <v>91</v>
      </c>
      <c r="C333" s="9">
        <v>50201</v>
      </c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>
        <f t="shared" si="17"/>
        <v>0</v>
      </c>
    </row>
    <row r="334" spans="1:15" x14ac:dyDescent="0.25">
      <c r="A334">
        <v>19</v>
      </c>
      <c r="B334" s="6" t="s">
        <v>92</v>
      </c>
      <c r="C334" s="9">
        <v>50205</v>
      </c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>
        <f t="shared" si="17"/>
        <v>0</v>
      </c>
    </row>
    <row r="335" spans="1:15" x14ac:dyDescent="0.25">
      <c r="A335">
        <v>20</v>
      </c>
      <c r="B335" s="6" t="s">
        <v>93</v>
      </c>
      <c r="C335" s="9">
        <v>50206</v>
      </c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>
        <f t="shared" si="17"/>
        <v>0</v>
      </c>
    </row>
    <row r="336" spans="1:15" x14ac:dyDescent="0.25">
      <c r="A336">
        <v>21</v>
      </c>
      <c r="B336" s="6" t="s">
        <v>94</v>
      </c>
      <c r="C336" s="9">
        <v>50401</v>
      </c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>
        <f t="shared" si="17"/>
        <v>0</v>
      </c>
    </row>
    <row r="337" spans="1:15" x14ac:dyDescent="0.25">
      <c r="A337">
        <v>22</v>
      </c>
      <c r="B337" s="6" t="s">
        <v>95</v>
      </c>
      <c r="C337" s="9">
        <v>50405</v>
      </c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>
        <f t="shared" si="17"/>
        <v>0</v>
      </c>
    </row>
    <row r="338" spans="1:15" ht="30" x14ac:dyDescent="0.25">
      <c r="A338">
        <v>23</v>
      </c>
      <c r="B338" s="6" t="s">
        <v>96</v>
      </c>
      <c r="C338" s="9">
        <v>50407</v>
      </c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>
        <f t="shared" si="17"/>
        <v>0</v>
      </c>
    </row>
    <row r="339" spans="1:15" x14ac:dyDescent="0.25">
      <c r="A339">
        <v>24</v>
      </c>
      <c r="B339" s="6" t="s">
        <v>97</v>
      </c>
      <c r="C339" s="9">
        <v>50408</v>
      </c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>
        <f t="shared" si="17"/>
        <v>0</v>
      </c>
    </row>
    <row r="340" spans="1:15" x14ac:dyDescent="0.25">
      <c r="A340">
        <v>25</v>
      </c>
      <c r="B340" s="6" t="s">
        <v>104</v>
      </c>
      <c r="C340" s="9">
        <v>50409</v>
      </c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>
        <f t="shared" si="17"/>
        <v>0</v>
      </c>
    </row>
    <row r="341" spans="1:15" x14ac:dyDescent="0.25">
      <c r="A341">
        <v>26</v>
      </c>
      <c r="B341" s="6" t="s">
        <v>103</v>
      </c>
      <c r="C341" s="9">
        <v>50409</v>
      </c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>
        <f t="shared" si="17"/>
        <v>0</v>
      </c>
    </row>
    <row r="342" spans="1:15" x14ac:dyDescent="0.25">
      <c r="A342">
        <v>27</v>
      </c>
      <c r="B342" s="6" t="s">
        <v>106</v>
      </c>
      <c r="C342" s="9">
        <v>50409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>
        <f t="shared" si="17"/>
        <v>0</v>
      </c>
    </row>
    <row r="343" spans="1:15" x14ac:dyDescent="0.25">
      <c r="A343">
        <v>28</v>
      </c>
      <c r="B343" s="6" t="s">
        <v>98</v>
      </c>
      <c r="C343" s="9">
        <v>50416</v>
      </c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>
        <f t="shared" si="17"/>
        <v>0</v>
      </c>
    </row>
    <row r="344" spans="1:15" ht="30" x14ac:dyDescent="0.25">
      <c r="A344">
        <v>29</v>
      </c>
      <c r="B344" s="6" t="s">
        <v>99</v>
      </c>
      <c r="C344" s="9">
        <v>50503</v>
      </c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>
        <f t="shared" si="17"/>
        <v>0</v>
      </c>
    </row>
    <row r="345" spans="1:15" x14ac:dyDescent="0.25">
      <c r="A345">
        <v>30</v>
      </c>
      <c r="B345" s="6" t="s">
        <v>100</v>
      </c>
      <c r="C345" s="9">
        <v>50504</v>
      </c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>
        <f t="shared" si="17"/>
        <v>0</v>
      </c>
    </row>
    <row r="346" spans="1:15" x14ac:dyDescent="0.25">
      <c r="A346">
        <v>31</v>
      </c>
      <c r="B346" s="2" t="s">
        <v>101</v>
      </c>
      <c r="C346" s="9">
        <v>50507</v>
      </c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3">
        <f t="shared" si="17"/>
        <v>0</v>
      </c>
    </row>
    <row r="347" spans="1:15" x14ac:dyDescent="0.25">
      <c r="A347" s="134" t="s">
        <v>114</v>
      </c>
      <c r="B347" s="134"/>
      <c r="C347" s="135"/>
      <c r="D347" s="41">
        <f>SUM(D316:D346)</f>
        <v>0</v>
      </c>
      <c r="E347" s="41">
        <f t="shared" ref="E347:O347" si="18">SUM(E316:E346)</f>
        <v>0</v>
      </c>
      <c r="F347" s="41">
        <f t="shared" si="18"/>
        <v>0</v>
      </c>
      <c r="G347" s="41">
        <f t="shared" si="18"/>
        <v>0</v>
      </c>
      <c r="H347" s="41">
        <f t="shared" si="18"/>
        <v>0</v>
      </c>
      <c r="I347" s="41">
        <f t="shared" si="18"/>
        <v>0</v>
      </c>
      <c r="J347" s="41">
        <f t="shared" si="18"/>
        <v>0</v>
      </c>
      <c r="K347" s="41">
        <f t="shared" si="18"/>
        <v>0</v>
      </c>
      <c r="L347" s="41">
        <f t="shared" si="18"/>
        <v>0</v>
      </c>
      <c r="M347" s="41">
        <f t="shared" si="18"/>
        <v>0</v>
      </c>
      <c r="N347" s="41">
        <f t="shared" si="18"/>
        <v>0</v>
      </c>
      <c r="O347" s="41">
        <f t="shared" si="18"/>
        <v>0</v>
      </c>
    </row>
    <row r="348" spans="1:15" x14ac:dyDescent="0.25">
      <c r="B348" s="2" t="s">
        <v>41</v>
      </c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>
        <f>SUM(D348:N348)</f>
        <v>0</v>
      </c>
    </row>
    <row r="349" spans="1:15" x14ac:dyDescent="0.25">
      <c r="B349" s="2" t="s">
        <v>42</v>
      </c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>
        <f>SUM(D349:N349)</f>
        <v>0</v>
      </c>
    </row>
    <row r="350" spans="1:15" x14ac:dyDescent="0.25">
      <c r="B350" s="2" t="s">
        <v>76</v>
      </c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>
        <f>SUM(D350:N350)</f>
        <v>0</v>
      </c>
    </row>
    <row r="352" spans="1:15" ht="15.75" x14ac:dyDescent="0.25">
      <c r="A352" s="138" t="s">
        <v>184</v>
      </c>
      <c r="B352" s="138"/>
      <c r="C352" s="138"/>
      <c r="D352" s="138"/>
      <c r="E352" s="138"/>
      <c r="F352" s="138"/>
      <c r="G352" s="138"/>
      <c r="H352" s="138"/>
      <c r="I352" s="138"/>
      <c r="J352" s="138"/>
      <c r="K352" s="138"/>
      <c r="L352" s="138"/>
      <c r="M352" s="138"/>
      <c r="N352" s="138"/>
      <c r="O352" s="138"/>
    </row>
    <row r="353" spans="1:15" ht="48" x14ac:dyDescent="0.25">
      <c r="A353" s="57" t="s">
        <v>135</v>
      </c>
      <c r="B353" s="66" t="s">
        <v>68</v>
      </c>
      <c r="C353" s="66" t="s">
        <v>56</v>
      </c>
      <c r="D353" s="67" t="s">
        <v>46</v>
      </c>
      <c r="E353" s="67" t="s">
        <v>63</v>
      </c>
      <c r="F353" s="67" t="s">
        <v>47</v>
      </c>
      <c r="G353" s="67" t="s">
        <v>48</v>
      </c>
      <c r="H353" s="67" t="s">
        <v>55</v>
      </c>
      <c r="I353" s="67" t="s">
        <v>54</v>
      </c>
      <c r="J353" s="67" t="s">
        <v>49</v>
      </c>
      <c r="K353" s="67" t="s">
        <v>53</v>
      </c>
      <c r="L353" s="67" t="s">
        <v>50</v>
      </c>
      <c r="M353" s="67" t="s">
        <v>51</v>
      </c>
      <c r="N353" s="67" t="s">
        <v>52</v>
      </c>
      <c r="O353" s="67" t="s">
        <v>40</v>
      </c>
    </row>
    <row r="354" spans="1:15" x14ac:dyDescent="0.25">
      <c r="A354">
        <v>1</v>
      </c>
      <c r="B354" s="2" t="s">
        <v>75</v>
      </c>
      <c r="C354" s="9">
        <v>40110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>
        <f>SUM(D354:N354)</f>
        <v>0</v>
      </c>
    </row>
    <row r="355" spans="1:15" x14ac:dyDescent="0.25">
      <c r="A355">
        <v>2</v>
      </c>
      <c r="B355" s="2" t="s">
        <v>13</v>
      </c>
      <c r="C355" s="9">
        <v>50002</v>
      </c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>
        <f t="shared" ref="O355:O384" si="19">SUM(D355:N355)</f>
        <v>0</v>
      </c>
    </row>
    <row r="356" spans="1:15" x14ac:dyDescent="0.25">
      <c r="A356">
        <v>3</v>
      </c>
      <c r="B356" s="6" t="s">
        <v>77</v>
      </c>
      <c r="C356" s="9">
        <v>50009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>
        <f t="shared" si="19"/>
        <v>0</v>
      </c>
    </row>
    <row r="357" spans="1:15" x14ac:dyDescent="0.25">
      <c r="A357">
        <v>4</v>
      </c>
      <c r="B357" s="2" t="s">
        <v>15</v>
      </c>
      <c r="C357" s="9">
        <v>50010</v>
      </c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>
        <f t="shared" si="19"/>
        <v>0</v>
      </c>
    </row>
    <row r="358" spans="1:15" x14ac:dyDescent="0.25">
      <c r="A358">
        <v>5</v>
      </c>
      <c r="B358" s="6" t="s">
        <v>78</v>
      </c>
      <c r="C358" s="9">
        <v>50011</v>
      </c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>
        <f t="shared" si="19"/>
        <v>0</v>
      </c>
    </row>
    <row r="359" spans="1:15" ht="30" x14ac:dyDescent="0.25">
      <c r="A359">
        <v>6</v>
      </c>
      <c r="B359" s="6" t="s">
        <v>79</v>
      </c>
      <c r="C359" s="9">
        <v>50012</v>
      </c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>
        <f t="shared" si="19"/>
        <v>0</v>
      </c>
    </row>
    <row r="360" spans="1:15" x14ac:dyDescent="0.25">
      <c r="A360">
        <v>7</v>
      </c>
      <c r="B360" s="6" t="s">
        <v>80</v>
      </c>
      <c r="C360" s="9">
        <v>50013</v>
      </c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>
        <f t="shared" si="19"/>
        <v>0</v>
      </c>
    </row>
    <row r="361" spans="1:15" x14ac:dyDescent="0.25">
      <c r="A361">
        <v>8</v>
      </c>
      <c r="B361" s="6" t="s">
        <v>81</v>
      </c>
      <c r="C361" s="9">
        <v>50014</v>
      </c>
      <c r="D361" s="3"/>
      <c r="E361" s="3"/>
      <c r="F361" s="2"/>
      <c r="G361" s="2"/>
      <c r="H361" s="2"/>
      <c r="I361" s="2"/>
      <c r="J361" s="2"/>
      <c r="K361" s="2"/>
      <c r="L361" s="2"/>
      <c r="M361" s="2"/>
      <c r="N361" s="2"/>
      <c r="O361" s="3">
        <f t="shared" si="19"/>
        <v>0</v>
      </c>
    </row>
    <row r="362" spans="1:15" x14ac:dyDescent="0.25">
      <c r="A362">
        <v>9</v>
      </c>
      <c r="B362" s="6" t="s">
        <v>82</v>
      </c>
      <c r="C362" s="9">
        <v>50015</v>
      </c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>
        <f t="shared" si="19"/>
        <v>0</v>
      </c>
    </row>
    <row r="363" spans="1:15" ht="30" x14ac:dyDescent="0.25">
      <c r="A363">
        <v>10</v>
      </c>
      <c r="B363" s="6" t="s">
        <v>83</v>
      </c>
      <c r="C363" s="9">
        <v>50016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>
        <f t="shared" si="19"/>
        <v>0</v>
      </c>
    </row>
    <row r="364" spans="1:15" ht="30" x14ac:dyDescent="0.25">
      <c r="A364">
        <v>11</v>
      </c>
      <c r="B364" s="6" t="s">
        <v>84</v>
      </c>
      <c r="C364" s="9">
        <v>50017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>
        <f t="shared" si="19"/>
        <v>0</v>
      </c>
    </row>
    <row r="365" spans="1:15" ht="30" x14ac:dyDescent="0.25">
      <c r="A365">
        <v>12</v>
      </c>
      <c r="B365" s="6" t="s">
        <v>85</v>
      </c>
      <c r="C365" s="9">
        <v>50018</v>
      </c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>
        <f t="shared" si="19"/>
        <v>0</v>
      </c>
    </row>
    <row r="366" spans="1:15" x14ac:dyDescent="0.25">
      <c r="A366">
        <v>13</v>
      </c>
      <c r="B366" s="6" t="s">
        <v>86</v>
      </c>
      <c r="C366" s="9">
        <v>50019</v>
      </c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>
        <f t="shared" si="19"/>
        <v>0</v>
      </c>
    </row>
    <row r="367" spans="1:15" x14ac:dyDescent="0.25">
      <c r="A367">
        <v>14</v>
      </c>
      <c r="B367" s="6" t="s">
        <v>87</v>
      </c>
      <c r="C367" s="9">
        <v>50026</v>
      </c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>
        <f t="shared" si="19"/>
        <v>0</v>
      </c>
    </row>
    <row r="368" spans="1:15" x14ac:dyDescent="0.25">
      <c r="A368">
        <v>15</v>
      </c>
      <c r="B368" s="6" t="s">
        <v>88</v>
      </c>
      <c r="C368" s="9">
        <v>50029</v>
      </c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>
        <f t="shared" si="19"/>
        <v>0</v>
      </c>
    </row>
    <row r="369" spans="1:15" x14ac:dyDescent="0.25">
      <c r="A369">
        <v>16</v>
      </c>
      <c r="B369" s="6" t="s">
        <v>89</v>
      </c>
      <c r="C369" s="9">
        <v>50045</v>
      </c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>
        <f t="shared" si="19"/>
        <v>0</v>
      </c>
    </row>
    <row r="370" spans="1:15" x14ac:dyDescent="0.25">
      <c r="A370">
        <v>17</v>
      </c>
      <c r="B370" s="6" t="s">
        <v>90</v>
      </c>
      <c r="C370" s="9">
        <v>50104</v>
      </c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>
        <f t="shared" si="19"/>
        <v>0</v>
      </c>
    </row>
    <row r="371" spans="1:15" ht="30" x14ac:dyDescent="0.25">
      <c r="A371">
        <v>18</v>
      </c>
      <c r="B371" s="6" t="s">
        <v>91</v>
      </c>
      <c r="C371" s="9">
        <v>50201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>
        <f t="shared" si="19"/>
        <v>0</v>
      </c>
    </row>
    <row r="372" spans="1:15" x14ac:dyDescent="0.25">
      <c r="A372">
        <v>19</v>
      </c>
      <c r="B372" s="6" t="s">
        <v>92</v>
      </c>
      <c r="C372" s="9">
        <v>50205</v>
      </c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>
        <f t="shared" si="19"/>
        <v>0</v>
      </c>
    </row>
    <row r="373" spans="1:15" x14ac:dyDescent="0.25">
      <c r="A373">
        <v>20</v>
      </c>
      <c r="B373" s="6" t="s">
        <v>93</v>
      </c>
      <c r="C373" s="9">
        <v>50206</v>
      </c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>
        <f t="shared" si="19"/>
        <v>0</v>
      </c>
    </row>
    <row r="374" spans="1:15" x14ac:dyDescent="0.25">
      <c r="A374">
        <v>21</v>
      </c>
      <c r="B374" s="6" t="s">
        <v>94</v>
      </c>
      <c r="C374" s="9">
        <v>50401</v>
      </c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>
        <f t="shared" si="19"/>
        <v>0</v>
      </c>
    </row>
    <row r="375" spans="1:15" x14ac:dyDescent="0.25">
      <c r="A375">
        <v>22</v>
      </c>
      <c r="B375" s="6" t="s">
        <v>95</v>
      </c>
      <c r="C375" s="9">
        <v>50405</v>
      </c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>
        <f t="shared" si="19"/>
        <v>0</v>
      </c>
    </row>
    <row r="376" spans="1:15" ht="30" x14ac:dyDescent="0.25">
      <c r="A376">
        <v>23</v>
      </c>
      <c r="B376" s="6" t="s">
        <v>96</v>
      </c>
      <c r="C376" s="9">
        <v>50407</v>
      </c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>
        <f t="shared" si="19"/>
        <v>0</v>
      </c>
    </row>
    <row r="377" spans="1:15" x14ac:dyDescent="0.25">
      <c r="A377">
        <v>24</v>
      </c>
      <c r="B377" s="6" t="s">
        <v>97</v>
      </c>
      <c r="C377" s="9">
        <v>50408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>
        <f t="shared" si="19"/>
        <v>0</v>
      </c>
    </row>
    <row r="378" spans="1:15" x14ac:dyDescent="0.25">
      <c r="A378">
        <v>25</v>
      </c>
      <c r="B378" s="6" t="s">
        <v>104</v>
      </c>
      <c r="C378" s="9">
        <v>50409</v>
      </c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>
        <f t="shared" si="19"/>
        <v>0</v>
      </c>
    </row>
    <row r="379" spans="1:15" x14ac:dyDescent="0.25">
      <c r="A379">
        <v>26</v>
      </c>
      <c r="B379" s="6" t="s">
        <v>103</v>
      </c>
      <c r="C379" s="9">
        <v>50409</v>
      </c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>
        <f t="shared" si="19"/>
        <v>0</v>
      </c>
    </row>
    <row r="380" spans="1:15" x14ac:dyDescent="0.25">
      <c r="A380">
        <v>27</v>
      </c>
      <c r="B380" s="6" t="s">
        <v>106</v>
      </c>
      <c r="C380" s="9">
        <v>50409</v>
      </c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>
        <f t="shared" si="19"/>
        <v>0</v>
      </c>
    </row>
    <row r="381" spans="1:15" x14ac:dyDescent="0.25">
      <c r="A381">
        <v>28</v>
      </c>
      <c r="B381" s="6" t="s">
        <v>98</v>
      </c>
      <c r="C381" s="9">
        <v>50416</v>
      </c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>
        <f t="shared" si="19"/>
        <v>0</v>
      </c>
    </row>
    <row r="382" spans="1:15" ht="30" x14ac:dyDescent="0.25">
      <c r="A382">
        <v>29</v>
      </c>
      <c r="B382" s="6" t="s">
        <v>99</v>
      </c>
      <c r="C382" s="9">
        <v>50503</v>
      </c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>
        <f t="shared" si="19"/>
        <v>0</v>
      </c>
    </row>
    <row r="383" spans="1:15" x14ac:dyDescent="0.25">
      <c r="A383">
        <v>30</v>
      </c>
      <c r="B383" s="6" t="s">
        <v>100</v>
      </c>
      <c r="C383" s="9">
        <v>50504</v>
      </c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>
        <f t="shared" si="19"/>
        <v>0</v>
      </c>
    </row>
    <row r="384" spans="1:15" x14ac:dyDescent="0.25">
      <c r="A384">
        <v>31</v>
      </c>
      <c r="B384" s="2" t="s">
        <v>101</v>
      </c>
      <c r="C384" s="9">
        <v>50507</v>
      </c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3">
        <f t="shared" si="19"/>
        <v>0</v>
      </c>
    </row>
    <row r="385" spans="1:17" x14ac:dyDescent="0.25">
      <c r="A385" s="134" t="s">
        <v>114</v>
      </c>
      <c r="B385" s="134"/>
      <c r="C385" s="135"/>
      <c r="D385" s="41">
        <f>SUM(D354:D384)</f>
        <v>0</v>
      </c>
      <c r="E385" s="41">
        <f t="shared" ref="E385:N385" si="20">SUM(E354:E384)</f>
        <v>0</v>
      </c>
      <c r="F385" s="41">
        <f t="shared" si="20"/>
        <v>0</v>
      </c>
      <c r="G385" s="41">
        <f t="shared" si="20"/>
        <v>0</v>
      </c>
      <c r="H385" s="41">
        <f t="shared" si="20"/>
        <v>0</v>
      </c>
      <c r="I385" s="41">
        <f t="shared" si="20"/>
        <v>0</v>
      </c>
      <c r="J385" s="41">
        <f t="shared" si="20"/>
        <v>0</v>
      </c>
      <c r="K385" s="41">
        <f t="shared" si="20"/>
        <v>0</v>
      </c>
      <c r="L385" s="41">
        <f t="shared" si="20"/>
        <v>0</v>
      </c>
      <c r="M385" s="41">
        <f t="shared" si="20"/>
        <v>0</v>
      </c>
      <c r="N385" s="41">
        <f t="shared" si="20"/>
        <v>0</v>
      </c>
      <c r="O385" s="41">
        <f>SUM(O354:O384)</f>
        <v>0</v>
      </c>
      <c r="Q385" s="1"/>
    </row>
    <row r="386" spans="1:17" x14ac:dyDescent="0.25">
      <c r="B386" s="2" t="s">
        <v>41</v>
      </c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>
        <f>SUM(D386:N386)</f>
        <v>0</v>
      </c>
    </row>
    <row r="387" spans="1:17" x14ac:dyDescent="0.25">
      <c r="B387" s="2" t="s">
        <v>42</v>
      </c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>
        <f>SUM(D387:N387)</f>
        <v>0</v>
      </c>
    </row>
    <row r="388" spans="1:17" x14ac:dyDescent="0.25">
      <c r="B388" s="2" t="s">
        <v>76</v>
      </c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>
        <f>SUM(D388:N388)</f>
        <v>0</v>
      </c>
    </row>
    <row r="390" spans="1:17" ht="15.75" x14ac:dyDescent="0.25">
      <c r="A390" s="138" t="s">
        <v>185</v>
      </c>
      <c r="B390" s="138"/>
      <c r="C390" s="138"/>
      <c r="D390" s="138"/>
      <c r="E390" s="138"/>
      <c r="F390" s="138"/>
      <c r="G390" s="138"/>
      <c r="H390" s="138"/>
      <c r="I390" s="138"/>
      <c r="J390" s="138"/>
      <c r="K390" s="138"/>
      <c r="L390" s="138"/>
      <c r="M390" s="138"/>
      <c r="N390" s="138"/>
      <c r="O390" s="138"/>
    </row>
    <row r="391" spans="1:17" ht="48" x14ac:dyDescent="0.25">
      <c r="A391" s="57" t="s">
        <v>135</v>
      </c>
      <c r="B391" s="66" t="s">
        <v>68</v>
      </c>
      <c r="C391" s="66" t="s">
        <v>56</v>
      </c>
      <c r="D391" s="67" t="s">
        <v>46</v>
      </c>
      <c r="E391" s="67" t="s">
        <v>63</v>
      </c>
      <c r="F391" s="67" t="s">
        <v>47</v>
      </c>
      <c r="G391" s="67" t="s">
        <v>48</v>
      </c>
      <c r="H391" s="67" t="s">
        <v>55</v>
      </c>
      <c r="I391" s="67" t="s">
        <v>54</v>
      </c>
      <c r="J391" s="67" t="s">
        <v>49</v>
      </c>
      <c r="K391" s="67" t="s">
        <v>53</v>
      </c>
      <c r="L391" s="67" t="s">
        <v>50</v>
      </c>
      <c r="M391" s="67" t="s">
        <v>51</v>
      </c>
      <c r="N391" s="67" t="s">
        <v>52</v>
      </c>
      <c r="O391" s="67" t="s">
        <v>40</v>
      </c>
    </row>
    <row r="392" spans="1:17" x14ac:dyDescent="0.25">
      <c r="A392">
        <v>1</v>
      </c>
      <c r="B392" s="2" t="s">
        <v>75</v>
      </c>
      <c r="C392" s="9">
        <v>40110</v>
      </c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>
        <f>SUM(D392:N392)</f>
        <v>0</v>
      </c>
    </row>
    <row r="393" spans="1:17" x14ac:dyDescent="0.25">
      <c r="A393">
        <v>2</v>
      </c>
      <c r="B393" s="2" t="s">
        <v>13</v>
      </c>
      <c r="C393" s="9">
        <v>50002</v>
      </c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>
        <f t="shared" ref="O393:O422" si="21">SUM(D393:N393)</f>
        <v>0</v>
      </c>
    </row>
    <row r="394" spans="1:17" x14ac:dyDescent="0.25">
      <c r="A394">
        <v>3</v>
      </c>
      <c r="B394" s="6" t="s">
        <v>77</v>
      </c>
      <c r="C394" s="9">
        <v>50009</v>
      </c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>
        <f t="shared" si="21"/>
        <v>0</v>
      </c>
    </row>
    <row r="395" spans="1:17" x14ac:dyDescent="0.25">
      <c r="A395">
        <v>4</v>
      </c>
      <c r="B395" s="2" t="s">
        <v>15</v>
      </c>
      <c r="C395" s="9">
        <v>50010</v>
      </c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>
        <f t="shared" si="21"/>
        <v>0</v>
      </c>
    </row>
    <row r="396" spans="1:17" x14ac:dyDescent="0.25">
      <c r="A396">
        <v>5</v>
      </c>
      <c r="B396" s="6" t="s">
        <v>78</v>
      </c>
      <c r="C396" s="9">
        <v>50011</v>
      </c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>
        <f t="shared" si="21"/>
        <v>0</v>
      </c>
    </row>
    <row r="397" spans="1:17" ht="30" x14ac:dyDescent="0.25">
      <c r="A397">
        <v>6</v>
      </c>
      <c r="B397" s="6" t="s">
        <v>79</v>
      </c>
      <c r="C397" s="9">
        <v>50012</v>
      </c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>
        <f t="shared" si="21"/>
        <v>0</v>
      </c>
    </row>
    <row r="398" spans="1:17" x14ac:dyDescent="0.25">
      <c r="A398">
        <v>7</v>
      </c>
      <c r="B398" s="6" t="s">
        <v>80</v>
      </c>
      <c r="C398" s="9">
        <v>50013</v>
      </c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>
        <f t="shared" si="21"/>
        <v>0</v>
      </c>
    </row>
    <row r="399" spans="1:17" x14ac:dyDescent="0.25">
      <c r="A399">
        <v>8</v>
      </c>
      <c r="B399" s="6" t="s">
        <v>81</v>
      </c>
      <c r="C399" s="9">
        <v>50014</v>
      </c>
      <c r="D399" s="3"/>
      <c r="E399" s="3"/>
      <c r="F399" s="3"/>
      <c r="G399" s="3"/>
      <c r="H399" s="3"/>
      <c r="I399" s="3"/>
      <c r="J399" s="3"/>
      <c r="K399" s="2"/>
      <c r="L399" s="2"/>
      <c r="M399" s="2"/>
      <c r="N399" s="2"/>
      <c r="O399" s="3">
        <f t="shared" si="21"/>
        <v>0</v>
      </c>
    </row>
    <row r="400" spans="1:17" x14ac:dyDescent="0.25">
      <c r="A400">
        <v>9</v>
      </c>
      <c r="B400" s="6" t="s">
        <v>82</v>
      </c>
      <c r="C400" s="9">
        <v>50015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>
        <f t="shared" si="21"/>
        <v>0</v>
      </c>
    </row>
    <row r="401" spans="1:15" ht="30" x14ac:dyDescent="0.25">
      <c r="A401">
        <v>10</v>
      </c>
      <c r="B401" s="6" t="s">
        <v>83</v>
      </c>
      <c r="C401" s="9">
        <v>50016</v>
      </c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>
        <f t="shared" si="21"/>
        <v>0</v>
      </c>
    </row>
    <row r="402" spans="1:15" ht="30" x14ac:dyDescent="0.25">
      <c r="A402">
        <v>11</v>
      </c>
      <c r="B402" s="6" t="s">
        <v>84</v>
      </c>
      <c r="C402" s="9">
        <v>50017</v>
      </c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>
        <f t="shared" si="21"/>
        <v>0</v>
      </c>
    </row>
    <row r="403" spans="1:15" ht="30" x14ac:dyDescent="0.25">
      <c r="A403">
        <v>12</v>
      </c>
      <c r="B403" s="6" t="s">
        <v>85</v>
      </c>
      <c r="C403" s="9">
        <v>50018</v>
      </c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>
        <f t="shared" si="21"/>
        <v>0</v>
      </c>
    </row>
    <row r="404" spans="1:15" x14ac:dyDescent="0.25">
      <c r="A404">
        <v>13</v>
      </c>
      <c r="B404" s="6" t="s">
        <v>86</v>
      </c>
      <c r="C404" s="9">
        <v>50019</v>
      </c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>
        <f t="shared" si="21"/>
        <v>0</v>
      </c>
    </row>
    <row r="405" spans="1:15" x14ac:dyDescent="0.25">
      <c r="A405">
        <v>14</v>
      </c>
      <c r="B405" s="6" t="s">
        <v>87</v>
      </c>
      <c r="C405" s="9">
        <v>50026</v>
      </c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>
        <f t="shared" si="21"/>
        <v>0</v>
      </c>
    </row>
    <row r="406" spans="1:15" x14ac:dyDescent="0.25">
      <c r="A406">
        <v>15</v>
      </c>
      <c r="B406" s="6" t="s">
        <v>88</v>
      </c>
      <c r="C406" s="9">
        <v>50029</v>
      </c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>
        <f t="shared" si="21"/>
        <v>0</v>
      </c>
    </row>
    <row r="407" spans="1:15" x14ac:dyDescent="0.25">
      <c r="A407">
        <v>16</v>
      </c>
      <c r="B407" s="6" t="s">
        <v>89</v>
      </c>
      <c r="C407" s="9">
        <v>50045</v>
      </c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>
        <f t="shared" si="21"/>
        <v>0</v>
      </c>
    </row>
    <row r="408" spans="1:15" x14ac:dyDescent="0.25">
      <c r="A408">
        <v>17</v>
      </c>
      <c r="B408" s="6" t="s">
        <v>90</v>
      </c>
      <c r="C408" s="9">
        <v>50104</v>
      </c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>
        <f t="shared" si="21"/>
        <v>0</v>
      </c>
    </row>
    <row r="409" spans="1:15" ht="30" x14ac:dyDescent="0.25">
      <c r="A409">
        <v>18</v>
      </c>
      <c r="B409" s="6" t="s">
        <v>91</v>
      </c>
      <c r="C409" s="9">
        <v>50201</v>
      </c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>
        <f t="shared" si="21"/>
        <v>0</v>
      </c>
    </row>
    <row r="410" spans="1:15" x14ac:dyDescent="0.25">
      <c r="A410">
        <v>19</v>
      </c>
      <c r="B410" s="6" t="s">
        <v>92</v>
      </c>
      <c r="C410" s="9">
        <v>50205</v>
      </c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>
        <f t="shared" si="21"/>
        <v>0</v>
      </c>
    </row>
    <row r="411" spans="1:15" x14ac:dyDescent="0.25">
      <c r="A411">
        <v>20</v>
      </c>
      <c r="B411" s="6" t="s">
        <v>93</v>
      </c>
      <c r="C411" s="9">
        <v>50206</v>
      </c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>
        <f t="shared" si="21"/>
        <v>0</v>
      </c>
    </row>
    <row r="412" spans="1:15" x14ac:dyDescent="0.25">
      <c r="A412">
        <v>21</v>
      </c>
      <c r="B412" s="6" t="s">
        <v>94</v>
      </c>
      <c r="C412" s="9">
        <v>50401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>
        <f t="shared" si="21"/>
        <v>0</v>
      </c>
    </row>
    <row r="413" spans="1:15" x14ac:dyDescent="0.25">
      <c r="A413">
        <v>22</v>
      </c>
      <c r="B413" s="6" t="s">
        <v>95</v>
      </c>
      <c r="C413" s="9">
        <v>50405</v>
      </c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>
        <f t="shared" si="21"/>
        <v>0</v>
      </c>
    </row>
    <row r="414" spans="1:15" ht="30" x14ac:dyDescent="0.25">
      <c r="A414">
        <v>23</v>
      </c>
      <c r="B414" s="6" t="s">
        <v>96</v>
      </c>
      <c r="C414" s="9">
        <v>50407</v>
      </c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>
        <f t="shared" si="21"/>
        <v>0</v>
      </c>
    </row>
    <row r="415" spans="1:15" x14ac:dyDescent="0.25">
      <c r="A415">
        <v>24</v>
      </c>
      <c r="B415" s="6" t="s">
        <v>97</v>
      </c>
      <c r="C415" s="9">
        <v>50408</v>
      </c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>
        <f t="shared" si="21"/>
        <v>0</v>
      </c>
    </row>
    <row r="416" spans="1:15" x14ac:dyDescent="0.25">
      <c r="A416">
        <v>25</v>
      </c>
      <c r="B416" s="6" t="s">
        <v>104</v>
      </c>
      <c r="C416" s="9">
        <v>50409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>
        <f t="shared" si="21"/>
        <v>0</v>
      </c>
    </row>
    <row r="417" spans="1:15" x14ac:dyDescent="0.25">
      <c r="A417">
        <v>26</v>
      </c>
      <c r="B417" s="6" t="s">
        <v>103</v>
      </c>
      <c r="C417" s="9">
        <v>50409</v>
      </c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>
        <f t="shared" si="21"/>
        <v>0</v>
      </c>
    </row>
    <row r="418" spans="1:15" x14ac:dyDescent="0.25">
      <c r="A418">
        <v>27</v>
      </c>
      <c r="B418" s="6" t="s">
        <v>106</v>
      </c>
      <c r="C418" s="9">
        <v>50409</v>
      </c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>
        <f t="shared" si="21"/>
        <v>0</v>
      </c>
    </row>
    <row r="419" spans="1:15" x14ac:dyDescent="0.25">
      <c r="A419">
        <v>28</v>
      </c>
      <c r="B419" s="6" t="s">
        <v>98</v>
      </c>
      <c r="C419" s="9">
        <v>50416</v>
      </c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>
        <f t="shared" si="21"/>
        <v>0</v>
      </c>
    </row>
    <row r="420" spans="1:15" ht="30" x14ac:dyDescent="0.25">
      <c r="A420">
        <v>29</v>
      </c>
      <c r="B420" s="6" t="s">
        <v>99</v>
      </c>
      <c r="C420" s="9">
        <v>50503</v>
      </c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>
        <f t="shared" si="21"/>
        <v>0</v>
      </c>
    </row>
    <row r="421" spans="1:15" x14ac:dyDescent="0.25">
      <c r="A421">
        <v>30</v>
      </c>
      <c r="B421" s="6" t="s">
        <v>100</v>
      </c>
      <c r="C421" s="9">
        <v>50504</v>
      </c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>
        <f t="shared" si="21"/>
        <v>0</v>
      </c>
    </row>
    <row r="422" spans="1:15" x14ac:dyDescent="0.25">
      <c r="A422">
        <v>31</v>
      </c>
      <c r="B422" s="2" t="s">
        <v>101</v>
      </c>
      <c r="C422" s="9">
        <v>50507</v>
      </c>
      <c r="D422" s="3">
        <v>0</v>
      </c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3">
        <f t="shared" si="21"/>
        <v>0</v>
      </c>
    </row>
    <row r="423" spans="1:15" x14ac:dyDescent="0.25">
      <c r="A423" s="134" t="s">
        <v>114</v>
      </c>
      <c r="B423" s="134"/>
      <c r="C423" s="135"/>
      <c r="D423" s="41">
        <f>SUM(D392:D422)</f>
        <v>0</v>
      </c>
      <c r="E423" s="41">
        <f t="shared" ref="E423:N423" si="22">SUM(E392:E422)</f>
        <v>0</v>
      </c>
      <c r="F423" s="41">
        <f t="shared" si="22"/>
        <v>0</v>
      </c>
      <c r="G423" s="41">
        <f t="shared" si="22"/>
        <v>0</v>
      </c>
      <c r="H423" s="41">
        <f t="shared" si="22"/>
        <v>0</v>
      </c>
      <c r="I423" s="41">
        <f t="shared" si="22"/>
        <v>0</v>
      </c>
      <c r="J423" s="41">
        <f t="shared" si="22"/>
        <v>0</v>
      </c>
      <c r="K423" s="41">
        <f t="shared" si="22"/>
        <v>0</v>
      </c>
      <c r="L423" s="41">
        <f t="shared" si="22"/>
        <v>0</v>
      </c>
      <c r="M423" s="41">
        <f t="shared" si="22"/>
        <v>0</v>
      </c>
      <c r="N423" s="41">
        <f t="shared" si="22"/>
        <v>0</v>
      </c>
      <c r="O423" s="41">
        <f>SUM(O392:O422)</f>
        <v>0</v>
      </c>
    </row>
    <row r="424" spans="1:15" x14ac:dyDescent="0.25">
      <c r="B424" s="2" t="s">
        <v>41</v>
      </c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>
        <f>SUM(D424:N424)</f>
        <v>0</v>
      </c>
    </row>
    <row r="425" spans="1:15" x14ac:dyDescent="0.25">
      <c r="B425" s="2" t="s">
        <v>42</v>
      </c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>
        <f>SUM(D425:N425)</f>
        <v>0</v>
      </c>
    </row>
    <row r="426" spans="1:15" x14ac:dyDescent="0.25">
      <c r="B426" s="2" t="s">
        <v>76</v>
      </c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>
        <f>SUM(D426:N426)</f>
        <v>0</v>
      </c>
    </row>
    <row r="428" spans="1:15" ht="15.75" x14ac:dyDescent="0.25">
      <c r="A428" s="138" t="s">
        <v>186</v>
      </c>
      <c r="B428" s="138"/>
      <c r="C428" s="138"/>
      <c r="D428" s="138"/>
      <c r="E428" s="138"/>
      <c r="F428" s="138"/>
      <c r="G428" s="138"/>
      <c r="H428" s="138"/>
      <c r="I428" s="138"/>
      <c r="J428" s="138"/>
      <c r="K428" s="138"/>
      <c r="L428" s="138"/>
      <c r="M428" s="138"/>
      <c r="N428" s="138"/>
      <c r="O428" s="138"/>
    </row>
    <row r="429" spans="1:15" ht="48" x14ac:dyDescent="0.25">
      <c r="A429" s="57" t="s">
        <v>135</v>
      </c>
      <c r="B429" s="66" t="s">
        <v>68</v>
      </c>
      <c r="C429" s="66" t="s">
        <v>56</v>
      </c>
      <c r="D429" s="67" t="s">
        <v>46</v>
      </c>
      <c r="E429" s="67" t="s">
        <v>63</v>
      </c>
      <c r="F429" s="67" t="s">
        <v>47</v>
      </c>
      <c r="G429" s="67" t="s">
        <v>48</v>
      </c>
      <c r="H429" s="67" t="s">
        <v>55</v>
      </c>
      <c r="I429" s="67" t="s">
        <v>54</v>
      </c>
      <c r="J429" s="67" t="s">
        <v>49</v>
      </c>
      <c r="K429" s="67" t="s">
        <v>53</v>
      </c>
      <c r="L429" s="67" t="s">
        <v>50</v>
      </c>
      <c r="M429" s="67" t="s">
        <v>51</v>
      </c>
      <c r="N429" s="67" t="s">
        <v>52</v>
      </c>
      <c r="O429" s="67" t="s">
        <v>40</v>
      </c>
    </row>
    <row r="430" spans="1:15" x14ac:dyDescent="0.25">
      <c r="A430">
        <v>1</v>
      </c>
      <c r="B430" s="2" t="s">
        <v>75</v>
      </c>
      <c r="C430" s="9">
        <v>40110</v>
      </c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>
        <f>SUM(D430:N430)</f>
        <v>0</v>
      </c>
    </row>
    <row r="431" spans="1:15" x14ac:dyDescent="0.25">
      <c r="A431">
        <v>2</v>
      </c>
      <c r="B431" s="2" t="s">
        <v>13</v>
      </c>
      <c r="C431" s="9">
        <v>50002</v>
      </c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>
        <f t="shared" ref="O431:O460" si="23">SUM(D431:N431)</f>
        <v>0</v>
      </c>
    </row>
    <row r="432" spans="1:15" x14ac:dyDescent="0.25">
      <c r="A432">
        <v>3</v>
      </c>
      <c r="B432" s="6" t="s">
        <v>77</v>
      </c>
      <c r="C432" s="9">
        <v>50009</v>
      </c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>
        <f t="shared" si="23"/>
        <v>0</v>
      </c>
    </row>
    <row r="433" spans="1:15" x14ac:dyDescent="0.25">
      <c r="A433">
        <v>4</v>
      </c>
      <c r="B433" s="2" t="s">
        <v>15</v>
      </c>
      <c r="C433" s="9">
        <v>50010</v>
      </c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>
        <f t="shared" si="23"/>
        <v>0</v>
      </c>
    </row>
    <row r="434" spans="1:15" x14ac:dyDescent="0.25">
      <c r="A434">
        <v>5</v>
      </c>
      <c r="B434" s="6" t="s">
        <v>78</v>
      </c>
      <c r="C434" s="9">
        <v>50011</v>
      </c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>
        <f t="shared" si="23"/>
        <v>0</v>
      </c>
    </row>
    <row r="435" spans="1:15" ht="30" x14ac:dyDescent="0.25">
      <c r="A435">
        <v>6</v>
      </c>
      <c r="B435" s="6" t="s">
        <v>79</v>
      </c>
      <c r="C435" s="9">
        <v>50012</v>
      </c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>
        <f t="shared" si="23"/>
        <v>0</v>
      </c>
    </row>
    <row r="436" spans="1:15" x14ac:dyDescent="0.25">
      <c r="A436">
        <v>7</v>
      </c>
      <c r="B436" s="6" t="s">
        <v>80</v>
      </c>
      <c r="C436" s="9">
        <v>50013</v>
      </c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>
        <f t="shared" si="23"/>
        <v>0</v>
      </c>
    </row>
    <row r="437" spans="1:15" x14ac:dyDescent="0.25">
      <c r="A437">
        <v>8</v>
      </c>
      <c r="B437" s="6" t="s">
        <v>81</v>
      </c>
      <c r="C437" s="9">
        <v>50014</v>
      </c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>
        <f t="shared" si="23"/>
        <v>0</v>
      </c>
    </row>
    <row r="438" spans="1:15" x14ac:dyDescent="0.25">
      <c r="A438">
        <v>9</v>
      </c>
      <c r="B438" s="6" t="s">
        <v>82</v>
      </c>
      <c r="C438" s="9">
        <v>50015</v>
      </c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>
        <f t="shared" si="23"/>
        <v>0</v>
      </c>
    </row>
    <row r="439" spans="1:15" ht="30" x14ac:dyDescent="0.25">
      <c r="A439">
        <v>10</v>
      </c>
      <c r="B439" s="6" t="s">
        <v>83</v>
      </c>
      <c r="C439" s="9">
        <v>50016</v>
      </c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>
        <f t="shared" si="23"/>
        <v>0</v>
      </c>
    </row>
    <row r="440" spans="1:15" ht="30" x14ac:dyDescent="0.25">
      <c r="A440">
        <v>11</v>
      </c>
      <c r="B440" s="6" t="s">
        <v>84</v>
      </c>
      <c r="C440" s="9">
        <v>50017</v>
      </c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>
        <f t="shared" si="23"/>
        <v>0</v>
      </c>
    </row>
    <row r="441" spans="1:15" ht="30" x14ac:dyDescent="0.25">
      <c r="A441">
        <v>12</v>
      </c>
      <c r="B441" s="6" t="s">
        <v>85</v>
      </c>
      <c r="C441" s="9">
        <v>50018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>
        <f t="shared" si="23"/>
        <v>0</v>
      </c>
    </row>
    <row r="442" spans="1:15" x14ac:dyDescent="0.25">
      <c r="A442">
        <v>13</v>
      </c>
      <c r="B442" s="6" t="s">
        <v>86</v>
      </c>
      <c r="C442" s="9">
        <v>50019</v>
      </c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>
        <f t="shared" si="23"/>
        <v>0</v>
      </c>
    </row>
    <row r="443" spans="1:15" x14ac:dyDescent="0.25">
      <c r="A443">
        <v>14</v>
      </c>
      <c r="B443" s="6" t="s">
        <v>87</v>
      </c>
      <c r="C443" s="9">
        <v>50026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>
        <f t="shared" si="23"/>
        <v>0</v>
      </c>
    </row>
    <row r="444" spans="1:15" x14ac:dyDescent="0.25">
      <c r="A444">
        <v>15</v>
      </c>
      <c r="B444" s="6" t="s">
        <v>88</v>
      </c>
      <c r="C444" s="9">
        <v>50029</v>
      </c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>
        <f t="shared" si="23"/>
        <v>0</v>
      </c>
    </row>
    <row r="445" spans="1:15" x14ac:dyDescent="0.25">
      <c r="A445">
        <v>16</v>
      </c>
      <c r="B445" s="6" t="s">
        <v>89</v>
      </c>
      <c r="C445" s="9">
        <v>50045</v>
      </c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>
        <f t="shared" si="23"/>
        <v>0</v>
      </c>
    </row>
    <row r="446" spans="1:15" ht="29.25" customHeight="1" x14ac:dyDescent="0.25">
      <c r="A446">
        <v>17</v>
      </c>
      <c r="B446" s="6" t="s">
        <v>90</v>
      </c>
      <c r="C446" s="9">
        <v>50104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>
        <f t="shared" si="23"/>
        <v>0</v>
      </c>
    </row>
    <row r="447" spans="1:15" ht="30" x14ac:dyDescent="0.25">
      <c r="A447">
        <v>18</v>
      </c>
      <c r="B447" s="6" t="s">
        <v>91</v>
      </c>
      <c r="C447" s="9">
        <v>50201</v>
      </c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>
        <f t="shared" si="23"/>
        <v>0</v>
      </c>
    </row>
    <row r="448" spans="1:15" x14ac:dyDescent="0.25">
      <c r="A448">
        <v>19</v>
      </c>
      <c r="B448" s="6" t="s">
        <v>92</v>
      </c>
      <c r="C448" s="9">
        <v>50205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>
        <f t="shared" si="23"/>
        <v>0</v>
      </c>
    </row>
    <row r="449" spans="1:15" x14ac:dyDescent="0.25">
      <c r="A449">
        <v>20</v>
      </c>
      <c r="B449" s="6" t="s">
        <v>93</v>
      </c>
      <c r="C449" s="9">
        <v>50206</v>
      </c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>
        <f t="shared" si="23"/>
        <v>0</v>
      </c>
    </row>
    <row r="450" spans="1:15" x14ac:dyDescent="0.25">
      <c r="A450">
        <v>21</v>
      </c>
      <c r="B450" s="6" t="s">
        <v>171</v>
      </c>
      <c r="C450" s="9">
        <v>50290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>
        <f t="shared" si="23"/>
        <v>0</v>
      </c>
    </row>
    <row r="451" spans="1:15" ht="19.5" customHeight="1" x14ac:dyDescent="0.25">
      <c r="A451">
        <v>22</v>
      </c>
      <c r="B451" s="6" t="s">
        <v>94</v>
      </c>
      <c r="C451" s="9">
        <v>50401</v>
      </c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>
        <f t="shared" si="23"/>
        <v>0</v>
      </c>
    </row>
    <row r="452" spans="1:15" x14ac:dyDescent="0.25">
      <c r="A452">
        <v>23</v>
      </c>
      <c r="B452" s="6" t="s">
        <v>95</v>
      </c>
      <c r="C452" s="9">
        <v>50405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>
        <f t="shared" si="23"/>
        <v>0</v>
      </c>
    </row>
    <row r="453" spans="1:15" ht="30" x14ac:dyDescent="0.25">
      <c r="A453">
        <v>24</v>
      </c>
      <c r="B453" s="6" t="s">
        <v>96</v>
      </c>
      <c r="C453" s="9">
        <v>50407</v>
      </c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>
        <f t="shared" si="23"/>
        <v>0</v>
      </c>
    </row>
    <row r="454" spans="1:15" x14ac:dyDescent="0.25">
      <c r="A454">
        <v>25</v>
      </c>
      <c r="B454" s="6" t="s">
        <v>97</v>
      </c>
      <c r="C454" s="9">
        <v>50408</v>
      </c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>
        <f t="shared" si="23"/>
        <v>0</v>
      </c>
    </row>
    <row r="455" spans="1:15" x14ac:dyDescent="0.25">
      <c r="A455">
        <v>26</v>
      </c>
      <c r="B455" s="6" t="s">
        <v>104</v>
      </c>
      <c r="C455" s="9">
        <v>50409</v>
      </c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>
        <f t="shared" si="23"/>
        <v>0</v>
      </c>
    </row>
    <row r="456" spans="1:15" x14ac:dyDescent="0.25">
      <c r="A456">
        <v>27</v>
      </c>
      <c r="B456" s="6" t="s">
        <v>103</v>
      </c>
      <c r="C456" s="9">
        <v>50409</v>
      </c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>
        <f t="shared" si="23"/>
        <v>0</v>
      </c>
    </row>
    <row r="457" spans="1:15" x14ac:dyDescent="0.25">
      <c r="A457">
        <v>28</v>
      </c>
      <c r="B457" s="6" t="s">
        <v>106</v>
      </c>
      <c r="C457" s="9">
        <v>50409</v>
      </c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>
        <f t="shared" si="23"/>
        <v>0</v>
      </c>
    </row>
    <row r="458" spans="1:15" x14ac:dyDescent="0.25">
      <c r="A458">
        <v>29</v>
      </c>
      <c r="B458" s="6" t="s">
        <v>98</v>
      </c>
      <c r="C458" s="9">
        <v>50416</v>
      </c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>
        <f t="shared" si="23"/>
        <v>0</v>
      </c>
    </row>
    <row r="459" spans="1:15" ht="30" x14ac:dyDescent="0.25">
      <c r="A459">
        <v>30</v>
      </c>
      <c r="B459" s="6" t="s">
        <v>99</v>
      </c>
      <c r="C459" s="9">
        <v>50503</v>
      </c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>
        <f t="shared" si="23"/>
        <v>0</v>
      </c>
    </row>
    <row r="460" spans="1:15" x14ac:dyDescent="0.25">
      <c r="A460">
        <v>31</v>
      </c>
      <c r="B460" s="6" t="s">
        <v>100</v>
      </c>
      <c r="C460" s="9">
        <v>50504</v>
      </c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>
        <f t="shared" si="23"/>
        <v>0</v>
      </c>
    </row>
    <row r="461" spans="1:15" x14ac:dyDescent="0.25">
      <c r="A461">
        <v>32</v>
      </c>
      <c r="B461" s="2" t="s">
        <v>101</v>
      </c>
      <c r="C461" s="9">
        <v>50507</v>
      </c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3">
        <f>SUM(D461:N461)</f>
        <v>0</v>
      </c>
    </row>
    <row r="462" spans="1:15" x14ac:dyDescent="0.25">
      <c r="A462" s="134" t="s">
        <v>114</v>
      </c>
      <c r="B462" s="134"/>
      <c r="C462" s="135"/>
      <c r="D462" s="41">
        <f>SUM(D430:D461)</f>
        <v>0</v>
      </c>
      <c r="E462" s="41">
        <f t="shared" ref="E462:N462" si="24">SUM(E430:E461)</f>
        <v>0</v>
      </c>
      <c r="F462" s="41">
        <f t="shared" si="24"/>
        <v>0</v>
      </c>
      <c r="G462" s="41">
        <f t="shared" si="24"/>
        <v>0</v>
      </c>
      <c r="H462" s="41">
        <f t="shared" si="24"/>
        <v>0</v>
      </c>
      <c r="I462" s="41">
        <f>SUM(I430:I461)</f>
        <v>0</v>
      </c>
      <c r="J462" s="41">
        <f t="shared" si="24"/>
        <v>0</v>
      </c>
      <c r="K462" s="41">
        <f t="shared" si="24"/>
        <v>0</v>
      </c>
      <c r="L462" s="41">
        <f t="shared" si="24"/>
        <v>0</v>
      </c>
      <c r="M462" s="41">
        <f t="shared" si="24"/>
        <v>0</v>
      </c>
      <c r="N462" s="41">
        <f t="shared" si="24"/>
        <v>0</v>
      </c>
      <c r="O462" s="41">
        <f>SUM(O430:O461)</f>
        <v>0</v>
      </c>
    </row>
    <row r="463" spans="1:15" x14ac:dyDescent="0.25">
      <c r="B463" s="2" t="s">
        <v>41</v>
      </c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>
        <f>SUM(D463:N463)</f>
        <v>0</v>
      </c>
    </row>
    <row r="464" spans="1:15" x14ac:dyDescent="0.25">
      <c r="B464" s="2" t="s">
        <v>42</v>
      </c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>
        <f>SUM(D464:N464)</f>
        <v>0</v>
      </c>
    </row>
    <row r="465" spans="2:15" x14ac:dyDescent="0.25">
      <c r="B465" s="2" t="s">
        <v>76</v>
      </c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>
        <f>SUM(D465:N465)</f>
        <v>0</v>
      </c>
    </row>
    <row r="468" spans="2:15" x14ac:dyDescent="0.25">
      <c r="B468" t="s">
        <v>187</v>
      </c>
      <c r="D468" s="1">
        <f t="shared" ref="D468:O468" si="25">D38+D77+D116+D155+D193+D231+D270+D309+D347+D385+D423+D462</f>
        <v>32787.75</v>
      </c>
      <c r="E468" s="1">
        <f t="shared" si="25"/>
        <v>2915</v>
      </c>
      <c r="F468" s="1">
        <f t="shared" si="25"/>
        <v>121193.76999999999</v>
      </c>
      <c r="G468" s="1">
        <f t="shared" si="25"/>
        <v>2952.75</v>
      </c>
      <c r="H468" s="1">
        <f t="shared" si="25"/>
        <v>13687.06</v>
      </c>
      <c r="I468" s="1">
        <f t="shared" si="25"/>
        <v>32991.25</v>
      </c>
      <c r="J468" s="1">
        <f t="shared" si="25"/>
        <v>17283</v>
      </c>
      <c r="K468" s="1">
        <f t="shared" si="25"/>
        <v>7030.48</v>
      </c>
      <c r="L468" s="1">
        <f t="shared" si="25"/>
        <v>14145.5</v>
      </c>
      <c r="M468" s="1">
        <f t="shared" si="25"/>
        <v>3385</v>
      </c>
      <c r="N468" s="1">
        <f t="shared" si="25"/>
        <v>6960</v>
      </c>
      <c r="O468" s="1">
        <f t="shared" si="25"/>
        <v>249591.56</v>
      </c>
    </row>
    <row r="471" spans="2:15" x14ac:dyDescent="0.25">
      <c r="O471" s="1"/>
    </row>
  </sheetData>
  <mergeCells count="23">
    <mergeCell ref="A423:C423"/>
    <mergeCell ref="A428:O428"/>
    <mergeCell ref="B43:O43"/>
    <mergeCell ref="A1:O1"/>
    <mergeCell ref="A77:C77"/>
    <mergeCell ref="A116:C116"/>
    <mergeCell ref="A155:C155"/>
    <mergeCell ref="A462:C462"/>
    <mergeCell ref="A82:O82"/>
    <mergeCell ref="A122:O122"/>
    <mergeCell ref="A160:O160"/>
    <mergeCell ref="A198:O198"/>
    <mergeCell ref="A236:O236"/>
    <mergeCell ref="A275:O275"/>
    <mergeCell ref="A314:O314"/>
    <mergeCell ref="A352:O352"/>
    <mergeCell ref="A390:O390"/>
    <mergeCell ref="A193:C193"/>
    <mergeCell ref="A231:C231"/>
    <mergeCell ref="A270:C270"/>
    <mergeCell ref="A309:C309"/>
    <mergeCell ref="A347:C347"/>
    <mergeCell ref="A385:C385"/>
  </mergeCells>
  <pageMargins left="0.45" right="0.45" top="0.5" bottom="0.5" header="0.3" footer="0.3"/>
  <pageSetup orientation="landscape" r:id="rId1"/>
  <ignoredErrors>
    <ignoredError sqref="O117:O118 O86:O115" formulaRange="1"/>
    <ignoredError sqref="O116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47"/>
  <sheetViews>
    <sheetView tabSelected="1" zoomScale="70" zoomScaleNormal="70" workbookViewId="0">
      <selection activeCell="E31" sqref="E31"/>
    </sheetView>
  </sheetViews>
  <sheetFormatPr defaultRowHeight="15" x14ac:dyDescent="0.25"/>
  <cols>
    <col min="1" max="1" width="29.42578125" customWidth="1"/>
    <col min="2" max="2" width="13.28515625" customWidth="1"/>
    <col min="3" max="3" width="15" bestFit="1" customWidth="1"/>
    <col min="4" max="4" width="14.5703125" bestFit="1" customWidth="1"/>
    <col min="5" max="5" width="16.7109375" bestFit="1" customWidth="1"/>
    <col min="6" max="6" width="16" bestFit="1" customWidth="1"/>
    <col min="7" max="9" width="14.28515625" bestFit="1" customWidth="1"/>
    <col min="10" max="11" width="16" bestFit="1" customWidth="1"/>
    <col min="12" max="13" width="15" bestFit="1" customWidth="1"/>
    <col min="14" max="14" width="15.7109375" bestFit="1" customWidth="1"/>
    <col min="15" max="15" width="18.140625" bestFit="1" customWidth="1"/>
  </cols>
  <sheetData>
    <row r="1" spans="1:15" ht="23.25" customHeight="1" x14ac:dyDescent="0.25">
      <c r="A1" s="146" t="s">
        <v>57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8"/>
    </row>
    <row r="2" spans="1:15" ht="24.75" customHeight="1" x14ac:dyDescent="0.25">
      <c r="A2" s="70" t="s">
        <v>68</v>
      </c>
      <c r="B2" s="70" t="s">
        <v>56</v>
      </c>
      <c r="C2" s="68" t="s">
        <v>43</v>
      </c>
      <c r="D2" s="69" t="s">
        <v>1</v>
      </c>
      <c r="E2" s="69" t="s">
        <v>2</v>
      </c>
      <c r="F2" s="69" t="s">
        <v>3</v>
      </c>
      <c r="G2" s="69" t="s">
        <v>9</v>
      </c>
      <c r="H2" s="69" t="s">
        <v>4</v>
      </c>
      <c r="I2" s="69" t="s">
        <v>5</v>
      </c>
      <c r="J2" s="69" t="s">
        <v>6</v>
      </c>
      <c r="K2" s="69" t="s">
        <v>7</v>
      </c>
      <c r="L2" s="69" t="s">
        <v>8</v>
      </c>
      <c r="M2" s="69" t="s">
        <v>44</v>
      </c>
      <c r="N2" s="69" t="s">
        <v>45</v>
      </c>
      <c r="O2" s="69" t="s">
        <v>40</v>
      </c>
    </row>
    <row r="3" spans="1:15" x14ac:dyDescent="0.25">
      <c r="A3" s="2" t="s">
        <v>75</v>
      </c>
      <c r="B3" s="9">
        <v>40110</v>
      </c>
      <c r="C3" s="38">
        <f>+'DREJTORITE MUJORE '!O3</f>
        <v>25056.86</v>
      </c>
      <c r="D3" s="3">
        <f>+'DREJTORITE MUJORE '!O45</f>
        <v>25393.1</v>
      </c>
      <c r="E3" s="3">
        <f>+'DREJTORITE MUJORE '!O84</f>
        <v>47793.81</v>
      </c>
      <c r="F3" s="3">
        <f>+'DREJTORITE MUJORE '!O124</f>
        <v>0</v>
      </c>
      <c r="G3" s="3">
        <f>+'DREJTORITE MUJORE '!O162</f>
        <v>0</v>
      </c>
      <c r="H3" s="3">
        <f>+'DREJTORITE MUJORE '!O200</f>
        <v>0</v>
      </c>
      <c r="I3" s="3">
        <f>+'DREJTORITE MUJORE '!O238</f>
        <v>0</v>
      </c>
      <c r="J3" s="3">
        <f>+'DREJTORITE MUJORE '!O277</f>
        <v>0</v>
      </c>
      <c r="K3" s="3">
        <f>+'DREJTORITE MUJORE '!O316</f>
        <v>0</v>
      </c>
      <c r="L3" s="3">
        <f>+'DREJTORITE MUJORE '!O354</f>
        <v>0</v>
      </c>
      <c r="M3" s="3">
        <f>+'DREJTORITE MUJORE '!O392</f>
        <v>0</v>
      </c>
      <c r="N3" s="3">
        <f>+'DREJTORITE MUJORE '!O430</f>
        <v>0</v>
      </c>
      <c r="O3" s="7">
        <f>SUM(C3:N3)</f>
        <v>98243.76999999999</v>
      </c>
    </row>
    <row r="4" spans="1:15" x14ac:dyDescent="0.25">
      <c r="A4" s="2" t="s">
        <v>13</v>
      </c>
      <c r="B4" s="9">
        <v>50002</v>
      </c>
      <c r="C4" s="38">
        <f>+'DREJTORITE MUJORE '!O4</f>
        <v>8225</v>
      </c>
      <c r="D4" s="3">
        <f>+'DREJTORITE MUJORE '!O47</f>
        <v>1195</v>
      </c>
      <c r="E4" s="3">
        <f>+'DREJTORITE MUJORE '!O86</f>
        <v>0</v>
      </c>
      <c r="F4" s="3">
        <f>+'DREJTORITE MUJORE '!O125</f>
        <v>0</v>
      </c>
      <c r="G4" s="3">
        <f>+'DREJTORITE MUJORE '!O163</f>
        <v>0</v>
      </c>
      <c r="H4" s="3">
        <f>+'DREJTORITE MUJORE '!O201</f>
        <v>0</v>
      </c>
      <c r="I4" s="3">
        <f>+'DREJTORITE MUJORE '!O239</f>
        <v>0</v>
      </c>
      <c r="J4" s="3">
        <f>+'DREJTORITE MUJORE '!O278</f>
        <v>0</v>
      </c>
      <c r="K4" s="3">
        <f>+'DREJTORITE MUJORE '!O317</f>
        <v>0</v>
      </c>
      <c r="L4" s="3">
        <f>+'DREJTORITE MUJORE '!O355</f>
        <v>0</v>
      </c>
      <c r="M4" s="3">
        <f>+'DREJTORITE MUJORE '!O393</f>
        <v>0</v>
      </c>
      <c r="N4" s="3">
        <f>+'DREJTORITE MUJORE '!O431</f>
        <v>0</v>
      </c>
      <c r="O4" s="7">
        <f>SUM(C4:N4)</f>
        <v>9420</v>
      </c>
    </row>
    <row r="5" spans="1:15" ht="30" x14ac:dyDescent="0.25">
      <c r="A5" s="6" t="s">
        <v>77</v>
      </c>
      <c r="B5" s="9">
        <v>50009</v>
      </c>
      <c r="C5" s="38">
        <f>'DREJTORITE MUJORE '!O5</f>
        <v>1558.81</v>
      </c>
      <c r="D5" s="38">
        <f>'DREJTORITE MUJORE '!O48</f>
        <v>875.7</v>
      </c>
      <c r="E5" s="38">
        <f>'DREJTORITE MUJORE '!O87</f>
        <v>2600.4</v>
      </c>
      <c r="F5" s="38">
        <f>'DREJTORITE MUJORE '!O126</f>
        <v>0</v>
      </c>
      <c r="G5" s="38">
        <f>'DREJTORITE MUJORE '!O164</f>
        <v>0</v>
      </c>
      <c r="H5" s="38">
        <f>'DREJTORITE MUJORE '!O202</f>
        <v>0</v>
      </c>
      <c r="I5" s="38">
        <f>'DREJTORITE MUJORE '!O240</f>
        <v>0</v>
      </c>
      <c r="J5" s="38">
        <f>'DREJTORITE MUJORE '!O279</f>
        <v>0</v>
      </c>
      <c r="K5" s="38">
        <f>'DREJTORITE MUJORE '!O318</f>
        <v>0</v>
      </c>
      <c r="L5" s="38">
        <f>'DREJTORITE MUJORE '!O356</f>
        <v>0</v>
      </c>
      <c r="M5" s="38">
        <f>'DREJTORITE MUJORE '!O394</f>
        <v>0</v>
      </c>
      <c r="N5" s="38">
        <f>'DREJTORITE MUJORE '!O432</f>
        <v>0</v>
      </c>
      <c r="O5" s="7">
        <f>SUM(C5:N5)</f>
        <v>5034.91</v>
      </c>
    </row>
    <row r="6" spans="1:15" x14ac:dyDescent="0.25">
      <c r="A6" s="2" t="s">
        <v>15</v>
      </c>
      <c r="B6" s="9">
        <v>50010</v>
      </c>
      <c r="C6" s="38">
        <f>+'DREJTORITE MUJORE '!O6</f>
        <v>0</v>
      </c>
      <c r="D6" s="3">
        <f>+'DREJTORITE MUJORE '!O49</f>
        <v>236.5</v>
      </c>
      <c r="E6" s="3">
        <f>+'DREJTORITE MUJORE '!O88</f>
        <v>443.2</v>
      </c>
      <c r="F6" s="3">
        <f>+'DREJTORITE MUJORE '!O127</f>
        <v>0</v>
      </c>
      <c r="G6" s="3">
        <f>+'DREJTORITE MUJORE '!O165</f>
        <v>0</v>
      </c>
      <c r="H6" s="3">
        <f>+'DREJTORITE MUJORE '!O203</f>
        <v>0</v>
      </c>
      <c r="I6" s="3">
        <f>+'DREJTORITE MUJORE '!O241</f>
        <v>0</v>
      </c>
      <c r="J6" s="3">
        <f>+'DREJTORITE MUJORE '!O280</f>
        <v>0</v>
      </c>
      <c r="K6" s="3">
        <f>+'DREJTORITE MUJORE '!O319</f>
        <v>0</v>
      </c>
      <c r="L6" s="3">
        <f>+'DREJTORITE MUJORE '!O357</f>
        <v>0</v>
      </c>
      <c r="M6" s="3">
        <f>+'DREJTORITE MUJORE '!O395</f>
        <v>0</v>
      </c>
      <c r="N6" s="3">
        <f>+'DREJTORITE MUJORE '!O433</f>
        <v>0</v>
      </c>
      <c r="O6" s="7">
        <f t="shared" ref="O6:O38" si="0">SUM(C6:N6)</f>
        <v>679.7</v>
      </c>
    </row>
    <row r="7" spans="1:15" x14ac:dyDescent="0.25">
      <c r="A7" s="6" t="s">
        <v>78</v>
      </c>
      <c r="B7" s="9">
        <v>50011</v>
      </c>
      <c r="C7" s="38">
        <f>+'DREJTORITE MUJORE '!O7</f>
        <v>2840</v>
      </c>
      <c r="D7" s="3">
        <f>+'DREJTORITE MUJORE '!O50</f>
        <v>4140</v>
      </c>
      <c r="E7" s="3">
        <f>+'DREJTORITE MUJORE '!O89</f>
        <v>2520</v>
      </c>
      <c r="F7" s="3">
        <f>+'DREJTORITE MUJORE '!O128</f>
        <v>0</v>
      </c>
      <c r="G7" s="3">
        <f>+'DREJTORITE MUJORE '!O166</f>
        <v>0</v>
      </c>
      <c r="H7" s="3">
        <f>+'DREJTORITE MUJORE '!O204</f>
        <v>0</v>
      </c>
      <c r="I7" s="3">
        <f>+'DREJTORITE MUJORE '!O242</f>
        <v>0</v>
      </c>
      <c r="J7" s="3">
        <f>+'DREJTORITE MUJORE '!O281</f>
        <v>0</v>
      </c>
      <c r="K7" s="3">
        <f>+'DREJTORITE MUJORE '!O320</f>
        <v>0</v>
      </c>
      <c r="L7" s="3">
        <f>+'DREJTORITE MUJORE '!O358</f>
        <v>0</v>
      </c>
      <c r="M7" s="3">
        <f>+'DREJTORITE MUJORE '!O396</f>
        <v>0</v>
      </c>
      <c r="N7" s="3">
        <f>+'DREJTORITE MUJORE '!O434</f>
        <v>0</v>
      </c>
      <c r="O7" s="7">
        <f t="shared" si="0"/>
        <v>9500</v>
      </c>
    </row>
    <row r="8" spans="1:15" ht="30" x14ac:dyDescent="0.25">
      <c r="A8" s="6" t="s">
        <v>79</v>
      </c>
      <c r="B8" s="9">
        <v>50012</v>
      </c>
      <c r="C8" s="38">
        <f>+'DREJTORITE MUJORE '!O8</f>
        <v>0</v>
      </c>
      <c r="D8" s="3">
        <f>+'DREJTORITE MUJORE '!O51</f>
        <v>155.24</v>
      </c>
      <c r="E8" s="3">
        <f>+'DREJTORITE MUJORE '!O90</f>
        <v>82.35</v>
      </c>
      <c r="F8" s="3">
        <f>+'DREJTORITE MUJORE '!O129</f>
        <v>0</v>
      </c>
      <c r="G8" s="3">
        <f>+'DREJTORITE MUJORE '!O167</f>
        <v>0</v>
      </c>
      <c r="H8" s="3">
        <f>+'DREJTORITE MUJORE '!O205</f>
        <v>0</v>
      </c>
      <c r="I8" s="3">
        <f>+'DREJTORITE MUJORE '!O243</f>
        <v>0</v>
      </c>
      <c r="J8" s="3">
        <f>+'DREJTORITE MUJORE '!O282</f>
        <v>0</v>
      </c>
      <c r="K8" s="3">
        <f>+'DREJTORITE MUJORE '!O321</f>
        <v>0</v>
      </c>
      <c r="L8" s="3">
        <f>+'DREJTORITE MUJORE '!O359</f>
        <v>0</v>
      </c>
      <c r="M8" s="3">
        <f>+'DREJTORITE MUJORE '!O397</f>
        <v>0</v>
      </c>
      <c r="N8" s="3">
        <f>+'DREJTORITE MUJORE '!O435</f>
        <v>0</v>
      </c>
      <c r="O8" s="7">
        <f t="shared" si="0"/>
        <v>237.59</v>
      </c>
    </row>
    <row r="9" spans="1:15" ht="18.75" customHeight="1" x14ac:dyDescent="0.25">
      <c r="A9" s="6" t="s">
        <v>80</v>
      </c>
      <c r="B9" s="9">
        <v>50013</v>
      </c>
      <c r="C9" s="38">
        <f>+'DREJTORITE MUJORE '!O9</f>
        <v>162</v>
      </c>
      <c r="D9" s="3">
        <f>+'DREJTORITE MUJORE '!O52</f>
        <v>76</v>
      </c>
      <c r="E9" s="3">
        <f>+'DREJTORITE MUJORE '!O91</f>
        <v>170</v>
      </c>
      <c r="F9" s="3">
        <f>+'DREJTORITE MUJORE '!O130</f>
        <v>0</v>
      </c>
      <c r="G9" s="3">
        <f>+'DREJTORITE MUJORE '!O168</f>
        <v>0</v>
      </c>
      <c r="H9" s="3">
        <f>+'DREJTORITE MUJORE '!O206</f>
        <v>0</v>
      </c>
      <c r="I9" s="3">
        <f>+'DREJTORITE MUJORE '!O244</f>
        <v>0</v>
      </c>
      <c r="J9" s="3">
        <f>+'DREJTORITE MUJORE '!O283</f>
        <v>0</v>
      </c>
      <c r="K9" s="3">
        <f>+'DREJTORITE MUJORE '!O322</f>
        <v>0</v>
      </c>
      <c r="L9" s="3">
        <f>+'DREJTORITE MUJORE '!O360</f>
        <v>0</v>
      </c>
      <c r="M9" s="3">
        <f>+'DREJTORITE MUJORE '!O398</f>
        <v>0</v>
      </c>
      <c r="N9" s="3">
        <f>+'DREJTORITE MUJORE '!O436</f>
        <v>0</v>
      </c>
      <c r="O9" s="7">
        <f t="shared" si="0"/>
        <v>408</v>
      </c>
    </row>
    <row r="10" spans="1:15" ht="30" x14ac:dyDescent="0.25">
      <c r="A10" s="6" t="s">
        <v>81</v>
      </c>
      <c r="B10" s="9">
        <v>50014</v>
      </c>
      <c r="C10" s="38">
        <f>+'DREJTORITE MUJORE '!O10</f>
        <v>1017</v>
      </c>
      <c r="D10" s="3">
        <f>+'DREJTORITE MUJORE '!O53</f>
        <v>1516</v>
      </c>
      <c r="E10" s="3">
        <f>+'DREJTORITE MUJORE '!O92</f>
        <v>756</v>
      </c>
      <c r="F10" s="3">
        <f>+'DREJTORITE MUJORE '!O131</f>
        <v>0</v>
      </c>
      <c r="G10" s="3">
        <f>+'DREJTORITE MUJORE '!O169</f>
        <v>0</v>
      </c>
      <c r="H10" s="3">
        <f>+'DREJTORITE MUJORE '!O207</f>
        <v>0</v>
      </c>
      <c r="I10" s="3">
        <f>+'DREJTORITE MUJORE '!O245</f>
        <v>0</v>
      </c>
      <c r="J10" s="3">
        <f>+'DREJTORITE MUJORE '!O284</f>
        <v>0</v>
      </c>
      <c r="K10" s="3">
        <f>+'DREJTORITE MUJORE '!O323</f>
        <v>0</v>
      </c>
      <c r="L10" s="3">
        <f>+'DREJTORITE MUJORE '!O361</f>
        <v>0</v>
      </c>
      <c r="M10" s="3">
        <f>+'DREJTORITE MUJORE '!O399</f>
        <v>0</v>
      </c>
      <c r="N10" s="3">
        <f>+'DREJTORITE MUJORE '!O437</f>
        <v>0</v>
      </c>
      <c r="O10" s="7">
        <f t="shared" si="0"/>
        <v>3289</v>
      </c>
    </row>
    <row r="11" spans="1:15" x14ac:dyDescent="0.25">
      <c r="A11" s="6" t="s">
        <v>82</v>
      </c>
      <c r="B11" s="9">
        <v>50015</v>
      </c>
      <c r="C11" s="38">
        <f>+'DREJTORITE MUJORE '!O11</f>
        <v>75</v>
      </c>
      <c r="D11" s="3">
        <f>+'DREJTORITE MUJORE '!O54</f>
        <v>87</v>
      </c>
      <c r="E11" s="3">
        <f>+'DREJTORITE MUJORE '!O93</f>
        <v>80</v>
      </c>
      <c r="F11" s="3">
        <f>+'DREJTORITE MUJORE '!O132</f>
        <v>0</v>
      </c>
      <c r="G11" s="3">
        <f>+'DREJTORITE MUJORE '!O170</f>
        <v>0</v>
      </c>
      <c r="H11" s="3">
        <f>+'DREJTORITE MUJORE '!O208</f>
        <v>0</v>
      </c>
      <c r="I11" s="3">
        <f>+'DREJTORITE MUJORE '!O246</f>
        <v>0</v>
      </c>
      <c r="J11" s="3">
        <f>+'DREJTORITE MUJORE '!O285</f>
        <v>0</v>
      </c>
      <c r="K11" s="3">
        <f>+'DREJTORITE MUJORE '!O324</f>
        <v>0</v>
      </c>
      <c r="L11" s="3">
        <f>+'DREJTORITE MUJORE '!O362</f>
        <v>0</v>
      </c>
      <c r="M11" s="3">
        <f>+'DREJTORITE MUJORE '!O400</f>
        <v>0</v>
      </c>
      <c r="N11" s="3">
        <f>+'DREJTORITE MUJORE '!O438</f>
        <v>0</v>
      </c>
      <c r="O11" s="7">
        <f t="shared" si="0"/>
        <v>242</v>
      </c>
    </row>
    <row r="12" spans="1:15" ht="30" x14ac:dyDescent="0.25">
      <c r="A12" s="6" t="s">
        <v>83</v>
      </c>
      <c r="B12" s="9">
        <v>50016</v>
      </c>
      <c r="C12" s="38">
        <f>+'DREJTORITE MUJORE '!O12</f>
        <v>4473</v>
      </c>
      <c r="D12" s="3">
        <f>+'DREJTORITE MUJORE '!O55</f>
        <v>5261</v>
      </c>
      <c r="E12" s="3">
        <f>+'DREJTORITE MUJORE '!O94</f>
        <v>4661</v>
      </c>
      <c r="F12" s="3">
        <f>+'DREJTORITE MUJORE '!O133</f>
        <v>0</v>
      </c>
      <c r="G12" s="3">
        <f>+'DREJTORITE MUJORE '!O171</f>
        <v>0</v>
      </c>
      <c r="H12" s="3">
        <f>+'DREJTORITE MUJORE '!O209</f>
        <v>0</v>
      </c>
      <c r="I12" s="3">
        <f>+'DREJTORITE MUJORE '!O247</f>
        <v>0</v>
      </c>
      <c r="J12" s="3">
        <f>+'DREJTORITE MUJORE '!O286</f>
        <v>0</v>
      </c>
      <c r="K12" s="3">
        <f>+'DREJTORITE MUJORE '!O325</f>
        <v>0</v>
      </c>
      <c r="L12" s="3">
        <f>+'DREJTORITE MUJORE '!O363</f>
        <v>0</v>
      </c>
      <c r="M12" s="3">
        <f>+'DREJTORITE MUJORE '!O401</f>
        <v>0</v>
      </c>
      <c r="N12" s="3">
        <f>+'DREJTORITE MUJORE '!O439</f>
        <v>0</v>
      </c>
      <c r="O12" s="7">
        <f t="shared" si="0"/>
        <v>14395</v>
      </c>
    </row>
    <row r="13" spans="1:15" ht="30" x14ac:dyDescent="0.25">
      <c r="A13" s="6" t="s">
        <v>84</v>
      </c>
      <c r="B13" s="9">
        <v>50017</v>
      </c>
      <c r="C13" s="38">
        <f>+'DREJTORITE MUJORE '!O13</f>
        <v>727</v>
      </c>
      <c r="D13" s="3">
        <f>+'DREJTORITE MUJORE '!O56</f>
        <v>468</v>
      </c>
      <c r="E13" s="3">
        <f>+'DREJTORITE MUJORE '!O95</f>
        <v>405</v>
      </c>
      <c r="F13" s="3">
        <f>+'DREJTORITE MUJORE '!O134</f>
        <v>0</v>
      </c>
      <c r="G13" s="3">
        <f>+'DREJTORITE MUJORE '!O172</f>
        <v>0</v>
      </c>
      <c r="H13" s="3">
        <f>+'DREJTORITE MUJORE '!O210</f>
        <v>0</v>
      </c>
      <c r="I13" s="3">
        <f>+'DREJTORITE MUJORE '!O248</f>
        <v>0</v>
      </c>
      <c r="J13" s="3">
        <f>+'DREJTORITE MUJORE '!O287</f>
        <v>0</v>
      </c>
      <c r="K13" s="3">
        <f>+'DREJTORITE MUJORE '!O326</f>
        <v>0</v>
      </c>
      <c r="L13" s="3">
        <f>+'DREJTORITE MUJORE '!O364</f>
        <v>0</v>
      </c>
      <c r="M13" s="3">
        <f>+'DREJTORITE MUJORE '!O402</f>
        <v>0</v>
      </c>
      <c r="N13" s="3">
        <f>+'DREJTORITE MUJORE '!O440</f>
        <v>0</v>
      </c>
      <c r="O13" s="7">
        <f t="shared" si="0"/>
        <v>1600</v>
      </c>
    </row>
    <row r="14" spans="1:15" ht="30" x14ac:dyDescent="0.25">
      <c r="A14" s="6" t="s">
        <v>85</v>
      </c>
      <c r="B14" s="9">
        <v>50018</v>
      </c>
      <c r="C14" s="38">
        <f>+'DREJTORITE MUJORE '!O14</f>
        <v>0</v>
      </c>
      <c r="D14" s="3">
        <f>+'DREJTORITE MUJORE '!O57</f>
        <v>0</v>
      </c>
      <c r="E14" s="3">
        <f>+'DREJTORITE MUJORE '!O96</f>
        <v>0</v>
      </c>
      <c r="F14" s="3">
        <f>+'DREJTORITE MUJORE '!O135</f>
        <v>0</v>
      </c>
      <c r="G14" s="3">
        <f>+'DREJTORITE MUJORE '!O173</f>
        <v>0</v>
      </c>
      <c r="H14" s="3">
        <f>+'DREJTORITE MUJORE '!O211</f>
        <v>0</v>
      </c>
      <c r="I14" s="3">
        <f>+'DREJTORITE MUJORE '!O249</f>
        <v>0</v>
      </c>
      <c r="J14" s="3">
        <f>+'DREJTORITE MUJORE '!O288</f>
        <v>0</v>
      </c>
      <c r="K14" s="3">
        <f>+'DREJTORITE MUJORE '!O327</f>
        <v>0</v>
      </c>
      <c r="L14" s="3">
        <f>+'DREJTORITE MUJORE '!O365</f>
        <v>0</v>
      </c>
      <c r="M14" s="3">
        <f>+'DREJTORITE MUJORE '!O403</f>
        <v>0</v>
      </c>
      <c r="N14" s="3">
        <f>+'DREJTORITE MUJORE '!O441</f>
        <v>0</v>
      </c>
      <c r="O14" s="7">
        <f t="shared" si="0"/>
        <v>0</v>
      </c>
    </row>
    <row r="15" spans="1:15" x14ac:dyDescent="0.25">
      <c r="A15" s="6" t="s">
        <v>86</v>
      </c>
      <c r="B15" s="9">
        <v>50019</v>
      </c>
      <c r="C15" s="38">
        <f>+'DREJTORITE MUJORE '!O15</f>
        <v>5699.75</v>
      </c>
      <c r="D15" s="3">
        <f>+'DREJTORITE MUJORE '!O58</f>
        <v>3104</v>
      </c>
      <c r="E15" s="3">
        <f>+'DREJTORITE MUJORE '!O97</f>
        <v>4050</v>
      </c>
      <c r="F15" s="3">
        <f>+'DREJTORITE MUJORE '!O136</f>
        <v>0</v>
      </c>
      <c r="G15" s="3">
        <f>+'DREJTORITE MUJORE '!O174</f>
        <v>0</v>
      </c>
      <c r="H15" s="3">
        <f>+'DREJTORITE MUJORE '!O212</f>
        <v>0</v>
      </c>
      <c r="I15" s="3">
        <f>+'DREJTORITE MUJORE '!O250</f>
        <v>0</v>
      </c>
      <c r="J15" s="3">
        <f>+'DREJTORITE MUJORE '!O289</f>
        <v>0</v>
      </c>
      <c r="K15" s="3">
        <f>+'DREJTORITE MUJORE '!O328</f>
        <v>0</v>
      </c>
      <c r="L15" s="3">
        <f>+'DREJTORITE MUJORE '!O366</f>
        <v>0</v>
      </c>
      <c r="M15" s="3">
        <f>+'DREJTORITE MUJORE '!O404</f>
        <v>0</v>
      </c>
      <c r="N15" s="3">
        <f>+'DREJTORITE MUJORE '!O442</f>
        <v>0</v>
      </c>
      <c r="O15" s="7">
        <f t="shared" si="0"/>
        <v>12853.75</v>
      </c>
    </row>
    <row r="16" spans="1:15" x14ac:dyDescent="0.25">
      <c r="A16" s="2" t="s">
        <v>108</v>
      </c>
      <c r="B16" s="9">
        <v>50020</v>
      </c>
      <c r="C16" s="3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7">
        <f t="shared" si="0"/>
        <v>0</v>
      </c>
    </row>
    <row r="17" spans="1:15" ht="30" x14ac:dyDescent="0.25">
      <c r="A17" s="6" t="s">
        <v>87</v>
      </c>
      <c r="B17" s="9">
        <v>50026</v>
      </c>
      <c r="C17" s="38">
        <f>+'DREJTORITE MUJORE '!O17</f>
        <v>11</v>
      </c>
      <c r="D17" s="3">
        <f>+'DREJTORITE MUJORE '!O59</f>
        <v>675.81</v>
      </c>
      <c r="E17" s="3">
        <f>+'DREJTORITE MUJORE '!O98</f>
        <v>1107.01</v>
      </c>
      <c r="F17" s="3">
        <f>+'DREJTORITE MUJORE '!O137</f>
        <v>0</v>
      </c>
      <c r="G17" s="3">
        <f>+'DREJTORITE MUJORE '!O175</f>
        <v>0</v>
      </c>
      <c r="H17" s="3">
        <f>+'DREJTORITE MUJORE '!O213</f>
        <v>0</v>
      </c>
      <c r="I17" s="3">
        <f>+'DREJTORITE MUJORE '!O251</f>
        <v>0</v>
      </c>
      <c r="J17" s="3">
        <f>+'DREJTORITE MUJORE '!O290</f>
        <v>0</v>
      </c>
      <c r="K17" s="3">
        <f>+'DREJTORITE MUJORE '!O329</f>
        <v>0</v>
      </c>
      <c r="L17" s="3">
        <f>+'DREJTORITE MUJORE '!O367</f>
        <v>0</v>
      </c>
      <c r="M17" s="3">
        <f>+'DREJTORITE MUJORE '!O405</f>
        <v>0</v>
      </c>
      <c r="N17" s="3">
        <f>+'DREJTORITE MUJORE '!O443</f>
        <v>0</v>
      </c>
      <c r="O17" s="7">
        <f t="shared" si="0"/>
        <v>1793.82</v>
      </c>
    </row>
    <row r="18" spans="1:15" ht="30" x14ac:dyDescent="0.25">
      <c r="A18" s="6" t="s">
        <v>88</v>
      </c>
      <c r="B18" s="9">
        <v>50029</v>
      </c>
      <c r="C18" s="38">
        <f>+'DREJTORITE MUJORE '!O18</f>
        <v>4200.5</v>
      </c>
      <c r="D18" s="3">
        <f>+'DREJTORITE MUJORE '!O60</f>
        <v>5387</v>
      </c>
      <c r="E18" s="3">
        <f>+'DREJTORITE MUJORE '!O99</f>
        <v>10307.5</v>
      </c>
      <c r="F18" s="3">
        <f>+'DREJTORITE MUJORE '!O138</f>
        <v>0</v>
      </c>
      <c r="G18" s="3">
        <f>+'DREJTORITE MUJORE '!O176</f>
        <v>0</v>
      </c>
      <c r="H18" s="3">
        <f>+'DREJTORITE MUJORE '!O214</f>
        <v>0</v>
      </c>
      <c r="I18" s="3">
        <f>+'DREJTORITE MUJORE '!O252</f>
        <v>0</v>
      </c>
      <c r="J18" s="3">
        <f>+'DREJTORITE MUJORE '!O291</f>
        <v>0</v>
      </c>
      <c r="K18" s="3">
        <f>+'DREJTORITE MUJORE '!O330</f>
        <v>0</v>
      </c>
      <c r="L18" s="3">
        <f>+'DREJTORITE MUJORE '!O368</f>
        <v>0</v>
      </c>
      <c r="M18" s="3">
        <f>+'DREJTORITE MUJORE '!O406</f>
        <v>0</v>
      </c>
      <c r="N18" s="3">
        <f>+'DREJTORITE MUJORE '!O444</f>
        <v>0</v>
      </c>
      <c r="O18" s="7">
        <f t="shared" si="0"/>
        <v>19895</v>
      </c>
    </row>
    <row r="19" spans="1:15" x14ac:dyDescent="0.25">
      <c r="A19" s="6" t="s">
        <v>89</v>
      </c>
      <c r="B19" s="9">
        <v>50045</v>
      </c>
      <c r="C19" s="38">
        <f>+'DREJTORITE MUJORE '!O19</f>
        <v>1.75</v>
      </c>
      <c r="D19" s="3">
        <f>+'DREJTORITE MUJORE '!O61</f>
        <v>146</v>
      </c>
      <c r="E19" s="3">
        <f>+'DREJTORITE MUJORE '!O100</f>
        <v>54</v>
      </c>
      <c r="F19" s="3">
        <f>+'DREJTORITE MUJORE '!O139</f>
        <v>0</v>
      </c>
      <c r="G19" s="3">
        <f>+'DREJTORITE MUJORE '!O177</f>
        <v>0</v>
      </c>
      <c r="H19" s="3">
        <f>+'DREJTORITE MUJORE '!O215</f>
        <v>0</v>
      </c>
      <c r="I19" s="3">
        <f>+'DREJTORITE MUJORE '!O253</f>
        <v>0</v>
      </c>
      <c r="J19" s="3">
        <f>+'DREJTORITE MUJORE '!O292</f>
        <v>0</v>
      </c>
      <c r="K19" s="3">
        <f>+'DREJTORITE MUJORE '!O331</f>
        <v>0</v>
      </c>
      <c r="L19" s="3">
        <f>+'DREJTORITE MUJORE '!O369</f>
        <v>0</v>
      </c>
      <c r="M19" s="3">
        <f>+'DREJTORITE MUJORE '!O407</f>
        <v>0</v>
      </c>
      <c r="N19" s="3">
        <f>+'DREJTORITE MUJORE '!O445</f>
        <v>0</v>
      </c>
      <c r="O19" s="7">
        <f t="shared" si="0"/>
        <v>201.75</v>
      </c>
    </row>
    <row r="20" spans="1:15" ht="30" x14ac:dyDescent="0.25">
      <c r="A20" s="6" t="s">
        <v>102</v>
      </c>
      <c r="B20" s="9">
        <v>50103</v>
      </c>
      <c r="C20" s="3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7">
        <f t="shared" si="0"/>
        <v>0</v>
      </c>
    </row>
    <row r="21" spans="1:15" x14ac:dyDescent="0.25">
      <c r="A21" s="6" t="s">
        <v>90</v>
      </c>
      <c r="B21" s="9">
        <v>50104</v>
      </c>
      <c r="C21" s="38">
        <f>+'DREJTORITE MUJORE '!O21</f>
        <v>0</v>
      </c>
      <c r="D21" s="3">
        <f>+'DREJTORITE MUJORE '!O62</f>
        <v>0</v>
      </c>
      <c r="E21" s="3">
        <f>+'DREJTORITE MUJORE '!O101</f>
        <v>2450</v>
      </c>
      <c r="F21" s="3">
        <f>+'DREJTORITE MUJORE '!O140</f>
        <v>0</v>
      </c>
      <c r="G21" s="3">
        <f>+'DREJTORITE MUJORE '!O178</f>
        <v>0</v>
      </c>
      <c r="H21" s="3">
        <f>+'DREJTORITE MUJORE '!O216</f>
        <v>0</v>
      </c>
      <c r="I21" s="3">
        <f>+'DREJTORITE MUJORE '!O254</f>
        <v>0</v>
      </c>
      <c r="J21" s="3">
        <f>+'DREJTORITE MUJORE '!O293</f>
        <v>0</v>
      </c>
      <c r="K21" s="3">
        <f>+'DREJTORITE MUJORE '!O332</f>
        <v>0</v>
      </c>
      <c r="L21" s="3">
        <f>+'DREJTORITE MUJORE '!O370</f>
        <v>0</v>
      </c>
      <c r="M21" s="3">
        <f>+'DREJTORITE MUJORE '!O408</f>
        <v>0</v>
      </c>
      <c r="N21" s="3">
        <f>+'DREJTORITE MUJORE '!O446</f>
        <v>0</v>
      </c>
      <c r="O21" s="7">
        <f t="shared" si="0"/>
        <v>2450</v>
      </c>
    </row>
    <row r="22" spans="1:15" ht="30" x14ac:dyDescent="0.25">
      <c r="A22" s="6" t="s">
        <v>91</v>
      </c>
      <c r="B22" s="9">
        <v>50201</v>
      </c>
      <c r="C22" s="38">
        <f>+'DREJTORITE MUJORE '!O22</f>
        <v>0</v>
      </c>
      <c r="D22" s="3">
        <f>+'DREJTORITE MUJORE '!O63</f>
        <v>0</v>
      </c>
      <c r="E22" s="3">
        <f>+'DREJTORITE MUJORE '!O102</f>
        <v>0</v>
      </c>
      <c r="F22" s="3">
        <f>+'DREJTORITE MUJORE '!O141</f>
        <v>0</v>
      </c>
      <c r="G22" s="3">
        <f>+'DREJTORITE MUJORE '!O179</f>
        <v>0</v>
      </c>
      <c r="H22" s="3">
        <f>+'DREJTORITE MUJORE '!O217</f>
        <v>0</v>
      </c>
      <c r="I22" s="3">
        <f>+'DREJTORITE MUJORE '!O255</f>
        <v>0</v>
      </c>
      <c r="J22" s="3">
        <f>+'DREJTORITE MUJORE '!O294</f>
        <v>0</v>
      </c>
      <c r="K22" s="3">
        <f>+'DREJTORITE MUJORE '!O333</f>
        <v>0</v>
      </c>
      <c r="L22" s="3">
        <f>+'DREJTORITE MUJORE '!O371</f>
        <v>0</v>
      </c>
      <c r="M22" s="3">
        <f>+'DREJTORITE MUJORE '!O409</f>
        <v>0</v>
      </c>
      <c r="N22" s="3">
        <f>+'DREJTORITE MUJORE '!O447</f>
        <v>0</v>
      </c>
      <c r="O22" s="7">
        <f t="shared" si="0"/>
        <v>0</v>
      </c>
    </row>
    <row r="23" spans="1:15" ht="30" x14ac:dyDescent="0.25">
      <c r="A23" s="6" t="s">
        <v>92</v>
      </c>
      <c r="B23" s="9">
        <v>50205</v>
      </c>
      <c r="C23" s="38">
        <f>+'DREJTORITE MUJORE '!O23</f>
        <v>60</v>
      </c>
      <c r="D23" s="3">
        <f>+'DREJTORITE MUJORE '!O64</f>
        <v>240</v>
      </c>
      <c r="E23" s="3">
        <f>+'DREJTORITE MUJORE '!O103</f>
        <v>165</v>
      </c>
      <c r="F23" s="3">
        <f>+'DREJTORITE MUJORE '!O142</f>
        <v>0</v>
      </c>
      <c r="G23" s="3">
        <f>+'DREJTORITE MUJORE '!O180</f>
        <v>0</v>
      </c>
      <c r="H23" s="3">
        <f>+'DREJTORITE MUJORE '!O218</f>
        <v>0</v>
      </c>
      <c r="I23" s="3">
        <f>+'DREJTORITE MUJORE '!O256</f>
        <v>0</v>
      </c>
      <c r="J23" s="3">
        <f>+'DREJTORITE MUJORE '!O295</f>
        <v>0</v>
      </c>
      <c r="K23" s="3">
        <f>+'DREJTORITE MUJORE '!O334</f>
        <v>0</v>
      </c>
      <c r="L23" s="3">
        <f>+'DREJTORITE MUJORE '!O372</f>
        <v>0</v>
      </c>
      <c r="M23" s="3">
        <f>+'DREJTORITE MUJORE '!O410</f>
        <v>0</v>
      </c>
      <c r="N23" s="3">
        <f>+'DREJTORITE MUJORE '!O448</f>
        <v>0</v>
      </c>
      <c r="O23" s="7">
        <f t="shared" si="0"/>
        <v>465</v>
      </c>
    </row>
    <row r="24" spans="1:15" ht="30.75" customHeight="1" x14ac:dyDescent="0.25">
      <c r="A24" s="6" t="s">
        <v>93</v>
      </c>
      <c r="B24" s="9">
        <v>50206</v>
      </c>
      <c r="C24" s="38">
        <f>+'DREJTORITE MUJORE '!O24</f>
        <v>0</v>
      </c>
      <c r="D24" s="3">
        <f>+'DREJTORITE MUJORE '!O65</f>
        <v>2</v>
      </c>
      <c r="E24" s="3">
        <f>+'DREJTORITE MUJORE '!O104</f>
        <v>15</v>
      </c>
      <c r="F24" s="3">
        <f>+'DREJTORITE MUJORE '!O143</f>
        <v>0</v>
      </c>
      <c r="G24" s="3">
        <f>+'DREJTORITE MUJORE '!O181</f>
        <v>0</v>
      </c>
      <c r="H24" s="3">
        <f>+'DREJTORITE MUJORE '!O219</f>
        <v>0</v>
      </c>
      <c r="I24" s="3">
        <f>+'DREJTORITE MUJORE '!O257</f>
        <v>0</v>
      </c>
      <c r="J24" s="3">
        <f>+'DREJTORITE MUJORE '!O296</f>
        <v>0</v>
      </c>
      <c r="K24" s="3">
        <f>+'DREJTORITE MUJORE '!O335</f>
        <v>0</v>
      </c>
      <c r="L24" s="3">
        <f>+'DREJTORITE MUJORE '!O373</f>
        <v>0</v>
      </c>
      <c r="M24" s="3">
        <f>+'DREJTORITE MUJORE '!O411</f>
        <v>0</v>
      </c>
      <c r="N24" s="3">
        <f>+'DREJTORITE MUJORE '!O449</f>
        <v>0</v>
      </c>
      <c r="O24" s="7">
        <f t="shared" si="0"/>
        <v>17</v>
      </c>
    </row>
    <row r="25" spans="1:15" x14ac:dyDescent="0.25">
      <c r="A25" s="6" t="s">
        <v>158</v>
      </c>
      <c r="B25" s="9">
        <v>50209</v>
      </c>
      <c r="C25" s="38">
        <f>'DREJTORITE MUJORE '!O25</f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7">
        <f t="shared" si="0"/>
        <v>0</v>
      </c>
    </row>
    <row r="26" spans="1:15" x14ac:dyDescent="0.25">
      <c r="A26" s="6" t="s">
        <v>171</v>
      </c>
      <c r="B26" s="9">
        <v>50290</v>
      </c>
      <c r="C26" s="38">
        <f>'DREJTORITE MUJORE '!D297+'DREJTORITE MUJORE '!D450</f>
        <v>0</v>
      </c>
      <c r="D26" s="38">
        <f>'DREJTORITE MUJORE '!E297+'DREJTORITE MUJORE '!E450</f>
        <v>0</v>
      </c>
      <c r="E26" s="38">
        <f>'DREJTORITE MUJORE '!F297+'DREJTORITE MUJORE '!F450</f>
        <v>0</v>
      </c>
      <c r="F26" s="38">
        <f>'DREJTORITE MUJORE '!G297+'DREJTORITE MUJORE '!G450</f>
        <v>0</v>
      </c>
      <c r="G26" s="38">
        <f>'DREJTORITE MUJORE '!H297+'DREJTORITE MUJORE '!H450</f>
        <v>0</v>
      </c>
      <c r="H26" s="38">
        <v>0</v>
      </c>
      <c r="I26" s="38">
        <f>'DREJTORITE MUJORE '!J297+'DREJTORITE MUJORE '!J450</f>
        <v>0</v>
      </c>
      <c r="J26" s="38">
        <f>'DREJTORITE MUJORE '!O297</f>
        <v>0</v>
      </c>
      <c r="K26" s="38">
        <f>'DREJTORITE MUJORE '!L297+'DREJTORITE MUJORE '!L450</f>
        <v>0</v>
      </c>
      <c r="L26" s="38">
        <f>'DREJTORITE MUJORE '!M297+'DREJTORITE MUJORE '!M450</f>
        <v>0</v>
      </c>
      <c r="M26" s="38">
        <f>'DREJTORITE MUJORE '!N297+'DREJTORITE MUJORE '!N450</f>
        <v>0</v>
      </c>
      <c r="N26" s="38">
        <f>'DREJTORITE MUJORE '!O450</f>
        <v>0</v>
      </c>
      <c r="O26" s="7">
        <f>SUM(C26:N26)</f>
        <v>0</v>
      </c>
    </row>
    <row r="27" spans="1:15" x14ac:dyDescent="0.25">
      <c r="A27" s="6" t="s">
        <v>94</v>
      </c>
      <c r="B27" s="9">
        <v>50401</v>
      </c>
      <c r="C27" s="38">
        <f>+'DREJTORITE MUJORE '!O26</f>
        <v>0</v>
      </c>
      <c r="D27" s="3">
        <f>+'DREJTORITE MUJORE '!O66</f>
        <v>142</v>
      </c>
      <c r="E27" s="3">
        <f>+'DREJTORITE MUJORE '!O105</f>
        <v>48</v>
      </c>
      <c r="F27" s="3">
        <f>+'DREJTORITE MUJORE '!O144</f>
        <v>0</v>
      </c>
      <c r="G27" s="3">
        <f>+'DREJTORITE MUJORE '!O182</f>
        <v>0</v>
      </c>
      <c r="H27" s="3">
        <f>+'DREJTORITE MUJORE '!O220</f>
        <v>0</v>
      </c>
      <c r="I27" s="3">
        <f>+'DREJTORITE MUJORE '!O259</f>
        <v>0</v>
      </c>
      <c r="J27" s="3">
        <f>+'DREJTORITE MUJORE '!O298</f>
        <v>0</v>
      </c>
      <c r="K27" s="3">
        <f>+'DREJTORITE MUJORE '!O336</f>
        <v>0</v>
      </c>
      <c r="L27" s="3">
        <f>+'DREJTORITE MUJORE '!O374</f>
        <v>0</v>
      </c>
      <c r="M27" s="3">
        <f>+'DREJTORITE MUJORE '!O412</f>
        <v>0</v>
      </c>
      <c r="N27" s="3">
        <f>+'DREJTORITE MUJORE '!O451</f>
        <v>0</v>
      </c>
      <c r="O27" s="7">
        <f t="shared" si="0"/>
        <v>190</v>
      </c>
    </row>
    <row r="28" spans="1:15" x14ac:dyDescent="0.25">
      <c r="A28" s="6" t="s">
        <v>95</v>
      </c>
      <c r="B28" s="9">
        <v>50405</v>
      </c>
      <c r="C28" s="38">
        <f>+'DREJTORITE MUJORE '!O27</f>
        <v>0</v>
      </c>
      <c r="D28" s="3">
        <f>+'DREJTORITE MUJORE '!O67</f>
        <v>160</v>
      </c>
      <c r="E28" s="3">
        <f>+'DREJTORITE MUJORE '!O106</f>
        <v>0</v>
      </c>
      <c r="F28" s="3">
        <f>+'DREJTORITE MUJORE '!O145</f>
        <v>0</v>
      </c>
      <c r="G28" s="3">
        <f>+'DREJTORITE MUJORE '!O183</f>
        <v>0</v>
      </c>
      <c r="H28" s="3">
        <f>+'DREJTORITE MUJORE '!O221</f>
        <v>0</v>
      </c>
      <c r="I28" s="3">
        <f>+'DREJTORITE MUJORE '!O260</f>
        <v>0</v>
      </c>
      <c r="J28" s="3">
        <f>+'DREJTORITE MUJORE '!O299</f>
        <v>0</v>
      </c>
      <c r="K28" s="3">
        <f>+'DREJTORITE MUJORE '!O337</f>
        <v>0</v>
      </c>
      <c r="L28" s="3">
        <f>+'DREJTORITE MUJORE '!O375</f>
        <v>0</v>
      </c>
      <c r="M28" s="3">
        <f>+'DREJTORITE MUJORE '!O413</f>
        <v>0</v>
      </c>
      <c r="N28" s="3">
        <f>+'DREJTORITE MUJORE '!O452</f>
        <v>0</v>
      </c>
      <c r="O28" s="7">
        <f t="shared" si="0"/>
        <v>160</v>
      </c>
    </row>
    <row r="29" spans="1:15" ht="30" x14ac:dyDescent="0.25">
      <c r="A29" s="6" t="s">
        <v>172</v>
      </c>
      <c r="B29" s="9">
        <v>50406</v>
      </c>
      <c r="C29" s="38">
        <f>'DREJTORITE MUJORE '!O28</f>
        <v>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7">
        <f t="shared" si="0"/>
        <v>0</v>
      </c>
    </row>
    <row r="30" spans="1:15" ht="30" x14ac:dyDescent="0.25">
      <c r="A30" s="6" t="s">
        <v>96</v>
      </c>
      <c r="B30" s="9">
        <v>50407</v>
      </c>
      <c r="C30" s="38">
        <f>+'DREJTORITE MUJORE '!O29</f>
        <v>1790.8</v>
      </c>
      <c r="D30" s="3">
        <f>+'DREJTORITE MUJORE '!O68</f>
        <v>2206.0500000000002</v>
      </c>
      <c r="E30" s="3">
        <f>+'DREJTORITE MUJORE '!O107</f>
        <v>10199.700000000001</v>
      </c>
      <c r="F30" s="3">
        <f>+'DREJTORITE MUJORE '!O146</f>
        <v>0</v>
      </c>
      <c r="G30" s="3">
        <f>+'DREJTORITE MUJORE '!O184</f>
        <v>0</v>
      </c>
      <c r="H30" s="3">
        <f>+'DREJTORITE MUJORE '!O222</f>
        <v>0</v>
      </c>
      <c r="I30" s="3">
        <f>+'DREJTORITE MUJORE '!O261</f>
        <v>0</v>
      </c>
      <c r="J30" s="3">
        <f>+'DREJTORITE MUJORE '!O300</f>
        <v>0</v>
      </c>
      <c r="K30" s="3">
        <f>+'DREJTORITE MUJORE '!O338</f>
        <v>0</v>
      </c>
      <c r="L30" s="3">
        <f>+'DREJTORITE MUJORE '!O376</f>
        <v>0</v>
      </c>
      <c r="M30" s="3">
        <f>+'DREJTORITE MUJORE '!O414</f>
        <v>0</v>
      </c>
      <c r="N30" s="3">
        <f>+'DREJTORITE MUJORE '!O453</f>
        <v>0</v>
      </c>
      <c r="O30" s="7">
        <f t="shared" si="0"/>
        <v>14196.550000000001</v>
      </c>
    </row>
    <row r="31" spans="1:15" x14ac:dyDescent="0.25">
      <c r="A31" s="6" t="s">
        <v>97</v>
      </c>
      <c r="B31" s="9">
        <v>50408</v>
      </c>
      <c r="C31" s="38">
        <f>'DREJTORITE MUJORE '!O30</f>
        <v>563.75</v>
      </c>
      <c r="D31" s="3">
        <f>'DREJTORITE MUJORE '!O69</f>
        <v>432</v>
      </c>
      <c r="E31" s="3">
        <f>'DREJTORITE MUJORE '!O108</f>
        <v>0</v>
      </c>
      <c r="F31" s="3">
        <f>'DREJTORITE MUJORE '!O147</f>
        <v>0</v>
      </c>
      <c r="G31" s="3">
        <f>'DREJTORITE MUJORE '!O185</f>
        <v>0</v>
      </c>
      <c r="H31" s="3">
        <f>'DREJTORITE MUJORE '!O223</f>
        <v>0</v>
      </c>
      <c r="I31" s="3">
        <f>'DREJTORITE MUJORE '!O262</f>
        <v>0</v>
      </c>
      <c r="J31" s="3">
        <f>'DREJTORITE MUJORE '!O301</f>
        <v>0</v>
      </c>
      <c r="K31" s="3">
        <f>'DREJTORITE MUJORE '!O339</f>
        <v>0</v>
      </c>
      <c r="L31" s="3">
        <f>'DREJTORITE MUJORE '!O377</f>
        <v>0</v>
      </c>
      <c r="M31" s="3">
        <f>'DREJTORITE MUJORE '!O415</f>
        <v>0</v>
      </c>
      <c r="N31" s="3">
        <f>'DREJTORITE MUJORE '!O454</f>
        <v>0</v>
      </c>
      <c r="O31" s="7">
        <f>SUM(C31:N31)</f>
        <v>995.75</v>
      </c>
    </row>
    <row r="32" spans="1:15" x14ac:dyDescent="0.25">
      <c r="A32" s="6" t="s">
        <v>104</v>
      </c>
      <c r="B32" s="9">
        <v>50409</v>
      </c>
      <c r="C32" s="122">
        <f>'DREJTORITE MUJORE '!O31</f>
        <v>813.83</v>
      </c>
      <c r="D32" s="7">
        <f>'DREJTORITE MUJORE '!O70</f>
        <v>0</v>
      </c>
      <c r="E32" s="7">
        <f>'DREJTORITE MUJORE '!O109</f>
        <v>12635.64</v>
      </c>
      <c r="F32" s="7">
        <f>'DREJTORITE MUJORE '!O148</f>
        <v>0</v>
      </c>
      <c r="G32" s="7">
        <f>'DREJTORITE MUJORE '!O186</f>
        <v>0</v>
      </c>
      <c r="H32" s="3">
        <f>'DREJTORITE MUJORE '!O224</f>
        <v>0</v>
      </c>
      <c r="I32" s="3">
        <f>'DREJTORITE MUJORE '!O263</f>
        <v>0</v>
      </c>
      <c r="J32" s="3">
        <f>'DREJTORITE MUJORE '!O302</f>
        <v>0</v>
      </c>
      <c r="K32" s="3">
        <f>'DREJTORITE MUJORE '!O340</f>
        <v>0</v>
      </c>
      <c r="L32" s="3">
        <f>'DREJTORITE MUJORE '!O378</f>
        <v>0</v>
      </c>
      <c r="M32" s="3">
        <f>'DREJTORITE MUJORE '!O416</f>
        <v>0</v>
      </c>
      <c r="N32" s="3">
        <f>'DREJTORITE MUJORE '!O455</f>
        <v>0</v>
      </c>
      <c r="O32" s="7">
        <f t="shared" si="0"/>
        <v>13449.47</v>
      </c>
    </row>
    <row r="33" spans="1:15" x14ac:dyDescent="0.25">
      <c r="A33" s="6" t="s">
        <v>103</v>
      </c>
      <c r="B33" s="9">
        <v>50409</v>
      </c>
      <c r="C33" s="38">
        <f>'DREJTORITE MUJORE '!O32</f>
        <v>4556.5</v>
      </c>
      <c r="D33" s="3">
        <f>'DREJTORITE MUJORE '!O71</f>
        <v>4909</v>
      </c>
      <c r="E33" s="3">
        <f>'DREJTORITE MUJORE '!O110</f>
        <v>4680</v>
      </c>
      <c r="F33" s="3">
        <f>'DREJTORITE MUJORE '!O149</f>
        <v>0</v>
      </c>
      <c r="G33" s="3">
        <f>+'DREJTORITE MUJORE '!O187</f>
        <v>0</v>
      </c>
      <c r="H33" s="3">
        <f>+'DREJTORITE MUJORE '!O225</f>
        <v>0</v>
      </c>
      <c r="I33" s="3">
        <f>+'DREJTORITE MUJORE '!O264</f>
        <v>0</v>
      </c>
      <c r="J33" s="3">
        <f>+'DREJTORITE MUJORE '!O303</f>
        <v>0</v>
      </c>
      <c r="K33" s="3">
        <f>+'DREJTORITE MUJORE '!O341</f>
        <v>0</v>
      </c>
      <c r="L33" s="3">
        <f>+'DREJTORITE MUJORE '!O379</f>
        <v>0</v>
      </c>
      <c r="M33" s="3">
        <f>+'DREJTORITE MUJORE '!O417</f>
        <v>0</v>
      </c>
      <c r="N33" s="3">
        <f>+'DREJTORITE MUJORE '!O456</f>
        <v>0</v>
      </c>
      <c r="O33" s="7">
        <f t="shared" si="0"/>
        <v>14145.5</v>
      </c>
    </row>
    <row r="34" spans="1:15" x14ac:dyDescent="0.25">
      <c r="A34" s="6" t="s">
        <v>106</v>
      </c>
      <c r="B34" s="9">
        <v>50409</v>
      </c>
      <c r="C34" s="38">
        <f>'DREJTORITE MUJORE '!O33</f>
        <v>3195</v>
      </c>
      <c r="D34" s="3">
        <f>'DREJTORITE MUJORE '!O72</f>
        <v>3420</v>
      </c>
      <c r="E34" s="3">
        <f>'DREJTORITE MUJORE '!O111</f>
        <v>3540</v>
      </c>
      <c r="F34" s="3">
        <f>'DREJTORITE MUJORE '!O150</f>
        <v>0</v>
      </c>
      <c r="G34" s="3">
        <f>+'DREJTORITE MUJORE '!O188</f>
        <v>0</v>
      </c>
      <c r="H34" s="3">
        <f>+'DREJTORITE MUJORE '!O226</f>
        <v>0</v>
      </c>
      <c r="I34" s="3">
        <f>+'DREJTORITE MUJORE '!O265</f>
        <v>0</v>
      </c>
      <c r="J34" s="3">
        <f>+'DREJTORITE MUJORE '!O304</f>
        <v>0</v>
      </c>
      <c r="K34" s="3">
        <f>+'DREJTORITE MUJORE '!O342</f>
        <v>0</v>
      </c>
      <c r="L34" s="3">
        <f>+'DREJTORITE MUJORE '!O380</f>
        <v>0</v>
      </c>
      <c r="M34" s="3">
        <f>+'DREJTORITE MUJORE '!O418</f>
        <v>0</v>
      </c>
      <c r="N34" s="3">
        <f>+'DREJTORITE MUJORE '!O457</f>
        <v>0</v>
      </c>
      <c r="O34" s="7">
        <f t="shared" si="0"/>
        <v>10155</v>
      </c>
    </row>
    <row r="35" spans="1:15" ht="30" x14ac:dyDescent="0.25">
      <c r="A35" s="6" t="s">
        <v>98</v>
      </c>
      <c r="B35" s="9">
        <v>50416</v>
      </c>
      <c r="C35" s="38">
        <f>+'DREJTORITE MUJORE '!O34</f>
        <v>0</v>
      </c>
      <c r="D35" s="3">
        <f>+'DREJTORITE MUJORE '!O73</f>
        <v>0</v>
      </c>
      <c r="E35" s="3">
        <f>+'DREJTORITE MUJORE '!O112</f>
        <v>0</v>
      </c>
      <c r="F35" s="3">
        <f>+'DREJTORITE MUJORE '!O151</f>
        <v>0</v>
      </c>
      <c r="G35" s="3">
        <f>+'DREJTORITE MUJORE '!O189</f>
        <v>0</v>
      </c>
      <c r="H35" s="3">
        <f>+'DREJTORITE MUJORE '!O227</f>
        <v>0</v>
      </c>
      <c r="I35" s="3">
        <f>+'DREJTORITE MUJORE '!O266</f>
        <v>0</v>
      </c>
      <c r="J35" s="3">
        <f>+'DREJTORITE MUJORE '!O305</f>
        <v>0</v>
      </c>
      <c r="K35" s="3">
        <f>+'DREJTORITE MUJORE '!O343</f>
        <v>0</v>
      </c>
      <c r="L35" s="3">
        <f>+'DREJTORITE MUJORE '!O381</f>
        <v>0</v>
      </c>
      <c r="M35" s="3">
        <f>+'DREJTORITE MUJORE '!O419</f>
        <v>0</v>
      </c>
      <c r="N35" s="3">
        <f>+'DREJTORITE MUJORE '!O458</f>
        <v>0</v>
      </c>
      <c r="O35" s="7">
        <f t="shared" si="0"/>
        <v>0</v>
      </c>
    </row>
    <row r="36" spans="1:15" ht="30" x14ac:dyDescent="0.25">
      <c r="A36" s="6" t="s">
        <v>99</v>
      </c>
      <c r="B36" s="9">
        <v>50503</v>
      </c>
      <c r="C36" s="38">
        <f>+'DREJTORITE MUJORE '!O35</f>
        <v>0</v>
      </c>
      <c r="D36" s="3">
        <f>+'DREJTORITE MUJORE '!O74</f>
        <v>0</v>
      </c>
      <c r="E36" s="3">
        <f>+'DREJTORITE MUJORE '!O113</f>
        <v>0</v>
      </c>
      <c r="F36" s="3">
        <f>+'DREJTORITE MUJORE '!O152</f>
        <v>0</v>
      </c>
      <c r="G36" s="3">
        <f>+'DREJTORITE MUJORE '!O190</f>
        <v>0</v>
      </c>
      <c r="H36" s="3">
        <f>+'DREJTORITE MUJORE '!O228</f>
        <v>0</v>
      </c>
      <c r="I36" s="3">
        <f>+'DREJTORITE MUJORE '!O267</f>
        <v>0</v>
      </c>
      <c r="J36" s="3">
        <f>+'DREJTORITE MUJORE '!O306</f>
        <v>0</v>
      </c>
      <c r="K36" s="3">
        <f>+'DREJTORITE MUJORE '!O344</f>
        <v>0</v>
      </c>
      <c r="L36" s="3">
        <f>+'DREJTORITE MUJORE '!O382</f>
        <v>0</v>
      </c>
      <c r="M36" s="3">
        <f>+'DREJTORITE MUJORE '!O420</f>
        <v>0</v>
      </c>
      <c r="N36" s="3">
        <f>+'DREJTORITE MUJORE '!O459</f>
        <v>0</v>
      </c>
      <c r="O36" s="7">
        <f t="shared" si="0"/>
        <v>0</v>
      </c>
    </row>
    <row r="37" spans="1:15" ht="30" x14ac:dyDescent="0.25">
      <c r="A37" s="6" t="s">
        <v>100</v>
      </c>
      <c r="B37" s="9">
        <v>50504</v>
      </c>
      <c r="C37" s="38">
        <f>+'DREJTORITE MUJORE '!O36</f>
        <v>1519</v>
      </c>
      <c r="D37" s="3">
        <f>+'DREJTORITE MUJORE '!O75</f>
        <v>3079</v>
      </c>
      <c r="E37" s="3">
        <f>+'DREJTORITE MUJORE '!O114</f>
        <v>3185</v>
      </c>
      <c r="F37" s="3">
        <f>+'DREJTORITE MUJORE '!O153</f>
        <v>0</v>
      </c>
      <c r="G37" s="3">
        <f>+'DREJTORITE MUJORE '!O191</f>
        <v>0</v>
      </c>
      <c r="H37" s="3">
        <f>+'DREJTORITE MUJORE '!O229</f>
        <v>0</v>
      </c>
      <c r="I37" s="3">
        <f>+'DREJTORITE MUJORE '!O268</f>
        <v>0</v>
      </c>
      <c r="J37" s="3">
        <f>+'DREJTORITE MUJORE '!O307</f>
        <v>0</v>
      </c>
      <c r="K37" s="3">
        <f>+'DREJTORITE MUJORE '!O345</f>
        <v>0</v>
      </c>
      <c r="L37" s="3">
        <f>+'DREJTORITE MUJORE '!O383</f>
        <v>0</v>
      </c>
      <c r="M37" s="3">
        <f>+'DREJTORITE MUJORE '!O421</f>
        <v>0</v>
      </c>
      <c r="N37" s="3">
        <f>+'DREJTORITE MUJORE '!O460</f>
        <v>0</v>
      </c>
      <c r="O37" s="7">
        <f t="shared" si="0"/>
        <v>7783</v>
      </c>
    </row>
    <row r="38" spans="1:15" x14ac:dyDescent="0.25">
      <c r="A38" s="2" t="s">
        <v>101</v>
      </c>
      <c r="B38" s="9">
        <v>50507</v>
      </c>
      <c r="C38" s="38">
        <f>+'DREJTORITE MUJORE '!O37</f>
        <v>0</v>
      </c>
      <c r="D38" s="3">
        <f>+'DREJTORITE MUJORE '!O76</f>
        <v>0</v>
      </c>
      <c r="E38" s="3">
        <f>+'DREJTORITE MUJORE '!O115</f>
        <v>0</v>
      </c>
      <c r="F38" s="3">
        <f>+'DREJTORITE MUJORE '!O154</f>
        <v>0</v>
      </c>
      <c r="G38" s="3">
        <f>+'DREJTORITE MUJORE '!O192</f>
        <v>0</v>
      </c>
      <c r="H38" s="3">
        <f>+'DREJTORITE MUJORE '!O230</f>
        <v>0</v>
      </c>
      <c r="I38" s="3">
        <f>+'DREJTORITE MUJORE '!O269</f>
        <v>0</v>
      </c>
      <c r="J38" s="3">
        <f>+'DREJTORITE MUJORE '!O308</f>
        <v>0</v>
      </c>
      <c r="K38" s="3">
        <f>+'DREJTORITE MUJORE '!O346</f>
        <v>0</v>
      </c>
      <c r="L38" s="3">
        <f>+'DREJTORITE MUJORE '!O384</f>
        <v>0</v>
      </c>
      <c r="M38" s="3">
        <f>+'DREJTORITE MUJORE '!O422</f>
        <v>0</v>
      </c>
      <c r="N38" s="3">
        <f>+'DREJTORITE MUJORE '!O461</f>
        <v>0</v>
      </c>
      <c r="O38" s="3">
        <f t="shared" si="0"/>
        <v>0</v>
      </c>
    </row>
    <row r="39" spans="1:15" x14ac:dyDescent="0.25">
      <c r="A39" s="39" t="s">
        <v>114</v>
      </c>
      <c r="B39" s="40"/>
      <c r="C39" s="42">
        <f>SUM(C3:C38)</f>
        <v>66546.55</v>
      </c>
      <c r="D39" s="42">
        <f t="shared" ref="D39:N39" si="1">SUM(D3:D38)</f>
        <v>63306.400000000001</v>
      </c>
      <c r="E39" s="42">
        <f t="shared" si="1"/>
        <v>111948.60999999999</v>
      </c>
      <c r="F39" s="42">
        <f t="shared" si="1"/>
        <v>0</v>
      </c>
      <c r="G39" s="42">
        <f t="shared" si="1"/>
        <v>0</v>
      </c>
      <c r="H39" s="42">
        <f t="shared" si="1"/>
        <v>0</v>
      </c>
      <c r="I39" s="42">
        <f t="shared" si="1"/>
        <v>0</v>
      </c>
      <c r="J39" s="42">
        <f t="shared" si="1"/>
        <v>0</v>
      </c>
      <c r="K39" s="42">
        <f t="shared" si="1"/>
        <v>0</v>
      </c>
      <c r="L39" s="42">
        <f t="shared" si="1"/>
        <v>0</v>
      </c>
      <c r="M39" s="42">
        <f t="shared" si="1"/>
        <v>0</v>
      </c>
      <c r="N39" s="42">
        <f t="shared" si="1"/>
        <v>0</v>
      </c>
      <c r="O39" s="42">
        <f>SUM(O3:O38)</f>
        <v>241801.55999999997</v>
      </c>
    </row>
    <row r="40" spans="1:15" x14ac:dyDescent="0.25">
      <c r="A40" s="127" t="s">
        <v>215</v>
      </c>
      <c r="B40" s="130">
        <v>50409</v>
      </c>
      <c r="C40" s="128">
        <f>'DREJTORITE MUJORE '!O39</f>
        <v>8740</v>
      </c>
      <c r="D40" s="128"/>
      <c r="E40" s="128">
        <f>'DREJTORITE MUJORE '!O117</f>
        <v>106054.84</v>
      </c>
      <c r="F40" s="128"/>
      <c r="G40" s="128"/>
      <c r="H40" s="128"/>
      <c r="I40" s="128"/>
      <c r="J40" s="128"/>
      <c r="K40" s="128"/>
      <c r="L40" s="128"/>
      <c r="M40" s="128"/>
      <c r="N40" s="128"/>
      <c r="O40" s="3">
        <f>SUM(C40:N40)</f>
        <v>114794.84</v>
      </c>
    </row>
    <row r="41" spans="1:15" x14ac:dyDescent="0.25">
      <c r="A41" s="2" t="s">
        <v>41</v>
      </c>
      <c r="B41" s="2"/>
      <c r="C41" s="3">
        <f>'DREJTORITE MUJORE '!O39</f>
        <v>8740</v>
      </c>
      <c r="D41" s="3">
        <f>'DREJTORITE MUJORE '!O78</f>
        <v>4360</v>
      </c>
      <c r="E41" s="128">
        <f>'DREJTORITE MUJORE '!O118</f>
        <v>1600</v>
      </c>
      <c r="F41" s="3"/>
      <c r="G41" s="3"/>
      <c r="H41" s="3"/>
      <c r="I41" s="3"/>
      <c r="J41" s="3"/>
      <c r="K41" s="3"/>
      <c r="L41" s="3">
        <f>+'DREJTORITE MUJORE '!O386</f>
        <v>0</v>
      </c>
      <c r="M41" s="3">
        <f>+'DREJTORITE MUJORE '!O424</f>
        <v>0</v>
      </c>
      <c r="N41" s="3">
        <f>+'DREJTORITE MUJORE '!O463</f>
        <v>0</v>
      </c>
      <c r="O41" s="3">
        <f>SUM(C41:N41)</f>
        <v>14700</v>
      </c>
    </row>
    <row r="42" spans="1:15" x14ac:dyDescent="0.25">
      <c r="A42" s="2" t="s">
        <v>42</v>
      </c>
      <c r="B42" s="2"/>
      <c r="C42" s="3">
        <f>'DREJTORITE MUJORE '!O40</f>
        <v>26449.5</v>
      </c>
      <c r="D42" s="3">
        <f>'DREJTORITE MUJORE '!O79</f>
        <v>26237</v>
      </c>
      <c r="E42" s="128">
        <f>'DREJTORITE MUJORE '!O119</f>
        <v>29404.5</v>
      </c>
      <c r="F42" s="3"/>
      <c r="G42" s="3"/>
      <c r="H42" s="3"/>
      <c r="I42" s="3"/>
      <c r="J42" s="3"/>
      <c r="K42" s="3"/>
      <c r="L42" s="3">
        <f>+'DREJTORITE MUJORE '!O387</f>
        <v>0</v>
      </c>
      <c r="M42" s="3">
        <f>+'DREJTORITE MUJORE '!O425</f>
        <v>0</v>
      </c>
      <c r="N42" s="3">
        <f>+'DREJTORITE MUJORE '!O464</f>
        <v>0</v>
      </c>
      <c r="O42" s="3">
        <f t="shared" ref="O42:O43" si="2">SUM(C42:N42)</f>
        <v>82091</v>
      </c>
    </row>
    <row r="43" spans="1:15" x14ac:dyDescent="0.25">
      <c r="A43" s="2" t="s">
        <v>76</v>
      </c>
      <c r="B43" s="2"/>
      <c r="C43" s="3">
        <f>'DREJTORITE MUJORE '!O41</f>
        <v>0</v>
      </c>
      <c r="D43" s="3">
        <f>'DREJTORITE MUJORE '!O80</f>
        <v>19.5</v>
      </c>
      <c r="E43" s="128">
        <f>'DREJTORITE MUJORE '!O120</f>
        <v>24.9</v>
      </c>
      <c r="F43" s="3"/>
      <c r="G43" s="3"/>
      <c r="H43" s="3"/>
      <c r="I43" s="3"/>
      <c r="J43" s="3"/>
      <c r="K43" s="3"/>
      <c r="L43" s="3"/>
      <c r="M43" s="3">
        <f>+'DREJTORITE MUJORE '!O426</f>
        <v>0</v>
      </c>
      <c r="N43" s="3">
        <f>+'DREJTORITE MUJORE '!O465</f>
        <v>0</v>
      </c>
      <c r="O43" s="3">
        <f t="shared" si="2"/>
        <v>44.4</v>
      </c>
    </row>
    <row r="44" spans="1:15" x14ac:dyDescent="0.25">
      <c r="A44" s="125"/>
      <c r="B44" s="125" t="s">
        <v>40</v>
      </c>
      <c r="C44" s="126">
        <f t="shared" ref="C44:N44" si="3">SUM(C39:C43)</f>
        <v>110476.05</v>
      </c>
      <c r="D44" s="126">
        <f t="shared" si="3"/>
        <v>93922.9</v>
      </c>
      <c r="E44" s="126">
        <f t="shared" si="3"/>
        <v>249032.84999999998</v>
      </c>
      <c r="F44" s="126">
        <f t="shared" si="3"/>
        <v>0</v>
      </c>
      <c r="G44" s="126">
        <f t="shared" si="3"/>
        <v>0</v>
      </c>
      <c r="H44" s="126">
        <f t="shared" si="3"/>
        <v>0</v>
      </c>
      <c r="I44" s="126">
        <f t="shared" si="3"/>
        <v>0</v>
      </c>
      <c r="J44" s="126">
        <f t="shared" si="3"/>
        <v>0</v>
      </c>
      <c r="K44" s="126">
        <f t="shared" si="3"/>
        <v>0</v>
      </c>
      <c r="L44" s="126">
        <f t="shared" si="3"/>
        <v>0</v>
      </c>
      <c r="M44" s="126">
        <f t="shared" si="3"/>
        <v>0</v>
      </c>
      <c r="N44" s="126">
        <f t="shared" si="3"/>
        <v>0</v>
      </c>
      <c r="O44" s="126">
        <f>SUM(O39:O43)</f>
        <v>453431.8</v>
      </c>
    </row>
    <row r="46" spans="1:15" x14ac:dyDescent="0.25">
      <c r="O46" s="18"/>
    </row>
    <row r="47" spans="1:15" x14ac:dyDescent="0.25">
      <c r="O47" s="1"/>
    </row>
  </sheetData>
  <mergeCells count="1">
    <mergeCell ref="A1:O1"/>
  </mergeCells>
  <pageMargins left="0.7" right="0.7" top="0.75" bottom="0.75" header="0.3" footer="0.3"/>
  <pageSetup scale="45" orientation="landscape" r:id="rId1"/>
  <ignoredErrors>
    <ignoredError sqref="O16 O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53"/>
  <sheetViews>
    <sheetView topLeftCell="A16" zoomScale="85" zoomScaleNormal="85" workbookViewId="0">
      <selection activeCell="G53" sqref="G53"/>
    </sheetView>
  </sheetViews>
  <sheetFormatPr defaultRowHeight="15" x14ac:dyDescent="0.25"/>
  <cols>
    <col min="1" max="1" width="36.140625" bestFit="1" customWidth="1"/>
    <col min="2" max="3" width="12.7109375" customWidth="1"/>
    <col min="4" max="4" width="11.5703125" customWidth="1"/>
    <col min="5" max="5" width="11.5703125" bestFit="1" customWidth="1"/>
    <col min="6" max="6" width="11.5703125" customWidth="1"/>
    <col min="7" max="7" width="14.28515625" customWidth="1"/>
    <col min="8" max="8" width="10.5703125" bestFit="1" customWidth="1"/>
    <col min="9" max="9" width="11.5703125" bestFit="1" customWidth="1"/>
    <col min="10" max="15" width="11.5703125" customWidth="1"/>
    <col min="16" max="19" width="12.7109375" customWidth="1"/>
    <col min="20" max="20" width="10.28515625" bestFit="1" customWidth="1"/>
  </cols>
  <sheetData>
    <row r="1" spans="1:19" ht="18.75" x14ac:dyDescent="0.3">
      <c r="C1" s="123" t="s">
        <v>62</v>
      </c>
      <c r="D1" s="10"/>
    </row>
    <row r="2" spans="1:19" ht="29.25" customHeight="1" x14ac:dyDescent="0.25">
      <c r="A2" s="16" t="s">
        <v>68</v>
      </c>
      <c r="B2" s="16" t="s">
        <v>67</v>
      </c>
      <c r="C2" s="15" t="s">
        <v>43</v>
      </c>
      <c r="D2" s="16" t="s">
        <v>1</v>
      </c>
      <c r="E2" s="16" t="s">
        <v>2</v>
      </c>
      <c r="F2" s="17" t="s">
        <v>61</v>
      </c>
      <c r="G2" s="16" t="s">
        <v>3</v>
      </c>
      <c r="H2" s="16" t="s">
        <v>9</v>
      </c>
      <c r="I2" s="16" t="s">
        <v>4</v>
      </c>
      <c r="J2" s="17" t="s">
        <v>60</v>
      </c>
      <c r="K2" s="16" t="s">
        <v>5</v>
      </c>
      <c r="L2" s="16" t="s">
        <v>6</v>
      </c>
      <c r="M2" s="16" t="s">
        <v>7</v>
      </c>
      <c r="N2" s="17" t="s">
        <v>58</v>
      </c>
      <c r="O2" s="16" t="s">
        <v>8</v>
      </c>
      <c r="P2" s="16" t="s">
        <v>44</v>
      </c>
      <c r="Q2" s="16" t="s">
        <v>45</v>
      </c>
      <c r="R2" s="17" t="s">
        <v>59</v>
      </c>
      <c r="S2" s="16" t="s">
        <v>40</v>
      </c>
    </row>
    <row r="3" spans="1:19" x14ac:dyDescent="0.25">
      <c r="A3" s="2" t="s">
        <v>12</v>
      </c>
      <c r="B3" s="9">
        <v>40110</v>
      </c>
      <c r="C3" s="3">
        <f>'PËRMBLEDHJA MUJORE '!C3</f>
        <v>25056.86</v>
      </c>
      <c r="D3" s="3">
        <f>'PËRMBLEDHJA MUJORE '!D3</f>
        <v>25393.1</v>
      </c>
      <c r="E3" s="3">
        <f>'PËRMBLEDHJA MUJORE '!E3</f>
        <v>47793.81</v>
      </c>
      <c r="F3" s="8">
        <f>SUM(C3:E3)</f>
        <v>98243.76999999999</v>
      </c>
      <c r="G3" s="3">
        <f>'PËRMBLEDHJA MUJORE '!F3</f>
        <v>0</v>
      </c>
      <c r="H3" s="3">
        <f>'PËRMBLEDHJA MUJORE '!G3</f>
        <v>0</v>
      </c>
      <c r="I3" s="3">
        <f>'PËRMBLEDHJA MUJORE '!H3</f>
        <v>0</v>
      </c>
      <c r="J3" s="12">
        <f>SUM(G3:I3)</f>
        <v>0</v>
      </c>
      <c r="K3" s="3">
        <f>'PËRMBLEDHJA MUJORE '!I3</f>
        <v>0</v>
      </c>
      <c r="L3" s="3">
        <f>'PËRMBLEDHJA MUJORE '!J3</f>
        <v>0</v>
      </c>
      <c r="M3" s="3">
        <f>'PËRMBLEDHJA MUJORE '!K3</f>
        <v>0</v>
      </c>
      <c r="N3" s="8">
        <f>N4</f>
        <v>0</v>
      </c>
      <c r="O3" s="3">
        <f>'PËRMBLEDHJA MUJORE '!L3</f>
        <v>0</v>
      </c>
      <c r="P3" s="3">
        <f>'PËRMBLEDHJA MUJORE '!M3</f>
        <v>0</v>
      </c>
      <c r="Q3" s="3">
        <f>'PËRMBLEDHJA MUJORE '!N3</f>
        <v>0</v>
      </c>
      <c r="R3" s="8">
        <f>R4</f>
        <v>0</v>
      </c>
      <c r="S3" s="3">
        <f>F3+J3+N3+R3</f>
        <v>98243.76999999999</v>
      </c>
    </row>
    <row r="4" spans="1:19" x14ac:dyDescent="0.25">
      <c r="A4" s="14" t="s">
        <v>40</v>
      </c>
      <c r="B4" s="11"/>
      <c r="C4" s="12">
        <f>SUM(C3)</f>
        <v>25056.86</v>
      </c>
      <c r="D4" s="12">
        <f>SUM(D3)</f>
        <v>25393.1</v>
      </c>
      <c r="E4" s="12">
        <f>SUM(E3)</f>
        <v>47793.81</v>
      </c>
      <c r="F4" s="12">
        <f>SUM(C4:E4)</f>
        <v>98243.76999999999</v>
      </c>
      <c r="G4" s="12">
        <f>SUM(G3)</f>
        <v>0</v>
      </c>
      <c r="H4" s="12">
        <f>SUM(H3)</f>
        <v>0</v>
      </c>
      <c r="I4" s="12">
        <f>SUM(I3)</f>
        <v>0</v>
      </c>
      <c r="J4" s="8">
        <f>SUM(G4:I4)</f>
        <v>0</v>
      </c>
      <c r="K4" s="12">
        <f>SUM(K3)</f>
        <v>0</v>
      </c>
      <c r="L4" s="12">
        <f>SUM(L3)</f>
        <v>0</v>
      </c>
      <c r="M4" s="12">
        <f>SUM(M3)</f>
        <v>0</v>
      </c>
      <c r="N4" s="12">
        <f>SUM(K4:M4)</f>
        <v>0</v>
      </c>
      <c r="O4" s="12">
        <f>SUM(O3)</f>
        <v>0</v>
      </c>
      <c r="P4" s="12">
        <f>SUM(P3)</f>
        <v>0</v>
      </c>
      <c r="Q4" s="12">
        <f>SUM(Q3)</f>
        <v>0</v>
      </c>
      <c r="R4" s="12">
        <f>SUM(O4:Q4)</f>
        <v>0</v>
      </c>
      <c r="S4" s="12">
        <f>F4+J4+N4+R4</f>
        <v>98243.76999999999</v>
      </c>
    </row>
    <row r="5" spans="1:19" x14ac:dyDescent="0.25">
      <c r="A5" s="2" t="s">
        <v>13</v>
      </c>
      <c r="B5" s="9">
        <v>50002</v>
      </c>
      <c r="C5" s="3">
        <f>+'PËRMBLEDHJA MUJORE '!C4</f>
        <v>8225</v>
      </c>
      <c r="D5" s="3">
        <f>+'PËRMBLEDHJA MUJORE '!D4</f>
        <v>1195</v>
      </c>
      <c r="E5" s="3">
        <f>+'PËRMBLEDHJA MUJORE '!E4</f>
        <v>0</v>
      </c>
      <c r="F5" s="8">
        <f t="shared" ref="F5:F48" si="0">SUM(C5:E5)</f>
        <v>9420</v>
      </c>
      <c r="G5" s="3">
        <f>+'PËRMBLEDHJA MUJORE '!F4</f>
        <v>0</v>
      </c>
      <c r="H5" s="3">
        <f>+'PËRMBLEDHJA MUJORE '!G4</f>
        <v>0</v>
      </c>
      <c r="I5" s="3">
        <f>+'PËRMBLEDHJA MUJORE '!H4</f>
        <v>0</v>
      </c>
      <c r="J5" s="8">
        <f t="shared" ref="J5:J48" si="1">SUM(G5:I5)</f>
        <v>0</v>
      </c>
      <c r="K5" s="3">
        <f>+'PËRMBLEDHJA MUJORE '!I4</f>
        <v>0</v>
      </c>
      <c r="L5" s="3">
        <f>+'PËRMBLEDHJA MUJORE '!J4</f>
        <v>0</v>
      </c>
      <c r="M5" s="3">
        <f>+'PËRMBLEDHJA MUJORE '!K4</f>
        <v>0</v>
      </c>
      <c r="N5" s="12">
        <f t="shared" ref="N5:N48" si="2">SUM(K5:M5)</f>
        <v>0</v>
      </c>
      <c r="O5" s="3">
        <f>+'PËRMBLEDHJA MUJORE '!L4</f>
        <v>0</v>
      </c>
      <c r="P5" s="3">
        <f>+'PËRMBLEDHJA MUJORE '!M4</f>
        <v>0</v>
      </c>
      <c r="Q5" s="3">
        <f>+'PËRMBLEDHJA MUJORE '!N4</f>
        <v>0</v>
      </c>
      <c r="R5" s="12">
        <f t="shared" ref="R5:R48" si="3">SUM(O5:Q5)</f>
        <v>0</v>
      </c>
      <c r="S5" s="3">
        <f t="shared" ref="S5:S47" si="4">F5+J5+N5+R5</f>
        <v>9420</v>
      </c>
    </row>
    <row r="6" spans="1:19" x14ac:dyDescent="0.25">
      <c r="A6" s="14" t="s">
        <v>40</v>
      </c>
      <c r="B6" s="11"/>
      <c r="C6" s="12">
        <f>SUM(C5)</f>
        <v>8225</v>
      </c>
      <c r="D6" s="12">
        <f>SUM(D5)</f>
        <v>1195</v>
      </c>
      <c r="E6" s="12">
        <f>SUM(E5)</f>
        <v>0</v>
      </c>
      <c r="F6" s="12">
        <f t="shared" si="0"/>
        <v>9420</v>
      </c>
      <c r="G6" s="12">
        <f>SUM(G5)</f>
        <v>0</v>
      </c>
      <c r="H6" s="12">
        <f>SUM(H5)</f>
        <v>0</v>
      </c>
      <c r="I6" s="12">
        <f>SUM(I5)</f>
        <v>0</v>
      </c>
      <c r="J6" s="12">
        <f>SUM(G6:I6)</f>
        <v>0</v>
      </c>
      <c r="K6" s="12">
        <f>SUM(K5)</f>
        <v>0</v>
      </c>
      <c r="L6" s="12">
        <f>SUM(L5)</f>
        <v>0</v>
      </c>
      <c r="M6" s="12">
        <f>SUM(M5)</f>
        <v>0</v>
      </c>
      <c r="N6" s="12">
        <f t="shared" si="2"/>
        <v>0</v>
      </c>
      <c r="O6" s="12">
        <f>SUM(O5)</f>
        <v>0</v>
      </c>
      <c r="P6" s="12">
        <f>SUM(P5)</f>
        <v>0</v>
      </c>
      <c r="Q6" s="12">
        <f>SUM(Q5)</f>
        <v>0</v>
      </c>
      <c r="R6" s="12">
        <f t="shared" si="3"/>
        <v>0</v>
      </c>
      <c r="S6" s="12">
        <f>F6+J6+N6+R6</f>
        <v>9420</v>
      </c>
    </row>
    <row r="7" spans="1:19" x14ac:dyDescent="0.25">
      <c r="A7" s="2" t="s">
        <v>14</v>
      </c>
      <c r="B7" s="9">
        <v>50009</v>
      </c>
      <c r="C7" s="3">
        <f>+'PËRMBLEDHJA MUJORE '!C5</f>
        <v>1558.81</v>
      </c>
      <c r="D7" s="3">
        <f>+'PËRMBLEDHJA MUJORE '!D5</f>
        <v>875.7</v>
      </c>
      <c r="E7" s="3">
        <f>+'PËRMBLEDHJA MUJORE '!E5</f>
        <v>2600.4</v>
      </c>
      <c r="F7" s="8">
        <f t="shared" si="0"/>
        <v>5034.91</v>
      </c>
      <c r="G7" s="3">
        <f>+'PËRMBLEDHJA MUJORE '!F5</f>
        <v>0</v>
      </c>
      <c r="H7" s="3">
        <f>+'PËRMBLEDHJA MUJORE '!G5</f>
        <v>0</v>
      </c>
      <c r="I7" s="3">
        <f>+'PËRMBLEDHJA MUJORE '!H5</f>
        <v>0</v>
      </c>
      <c r="J7" s="8">
        <f t="shared" si="1"/>
        <v>0</v>
      </c>
      <c r="K7" s="3">
        <f>+'PËRMBLEDHJA MUJORE '!I5</f>
        <v>0</v>
      </c>
      <c r="L7" s="3">
        <f>+'PËRMBLEDHJA MUJORE '!J5</f>
        <v>0</v>
      </c>
      <c r="M7" s="3">
        <f>+'PËRMBLEDHJA MUJORE '!K5</f>
        <v>0</v>
      </c>
      <c r="N7" s="12">
        <f t="shared" si="2"/>
        <v>0</v>
      </c>
      <c r="O7" s="3">
        <f>+'PËRMBLEDHJA MUJORE '!L5</f>
        <v>0</v>
      </c>
      <c r="P7" s="3">
        <f>+'PËRMBLEDHJA MUJORE '!M5</f>
        <v>0</v>
      </c>
      <c r="Q7" s="3">
        <f>+'PËRMBLEDHJA MUJORE '!N5</f>
        <v>0</v>
      </c>
      <c r="R7" s="12">
        <f t="shared" si="3"/>
        <v>0</v>
      </c>
      <c r="S7" s="3">
        <f t="shared" si="4"/>
        <v>5034.91</v>
      </c>
    </row>
    <row r="8" spans="1:19" x14ac:dyDescent="0.25">
      <c r="A8" s="2" t="s">
        <v>15</v>
      </c>
      <c r="B8" s="9">
        <v>50010</v>
      </c>
      <c r="C8" s="3">
        <f>+'PËRMBLEDHJA MUJORE '!C6</f>
        <v>0</v>
      </c>
      <c r="D8" s="3">
        <f>+'PËRMBLEDHJA MUJORE '!D6</f>
        <v>236.5</v>
      </c>
      <c r="E8" s="3">
        <f>+'PËRMBLEDHJA MUJORE '!E6</f>
        <v>443.2</v>
      </c>
      <c r="F8" s="8">
        <f t="shared" si="0"/>
        <v>679.7</v>
      </c>
      <c r="G8" s="3">
        <f>+'PËRMBLEDHJA MUJORE '!F6</f>
        <v>0</v>
      </c>
      <c r="H8" s="3">
        <f>+'PËRMBLEDHJA MUJORE '!G6</f>
        <v>0</v>
      </c>
      <c r="I8" s="3">
        <f>+'PËRMBLEDHJA MUJORE '!H6</f>
        <v>0</v>
      </c>
      <c r="J8" s="8">
        <f t="shared" si="1"/>
        <v>0</v>
      </c>
      <c r="K8" s="3">
        <f>+'PËRMBLEDHJA MUJORE '!I6</f>
        <v>0</v>
      </c>
      <c r="L8" s="3">
        <f>+'PËRMBLEDHJA MUJORE '!J6</f>
        <v>0</v>
      </c>
      <c r="M8" s="3">
        <f>+'PËRMBLEDHJA MUJORE '!K6</f>
        <v>0</v>
      </c>
      <c r="N8" s="12">
        <f t="shared" si="2"/>
        <v>0</v>
      </c>
      <c r="O8" s="3">
        <f>+'PËRMBLEDHJA MUJORE '!L6</f>
        <v>0</v>
      </c>
      <c r="P8" s="3">
        <f>+'PËRMBLEDHJA MUJORE '!M6</f>
        <v>0</v>
      </c>
      <c r="Q8" s="3">
        <f>+'PËRMBLEDHJA MUJORE '!N6</f>
        <v>0</v>
      </c>
      <c r="R8" s="12">
        <f t="shared" si="3"/>
        <v>0</v>
      </c>
      <c r="S8" s="3">
        <f t="shared" si="4"/>
        <v>679.7</v>
      </c>
    </row>
    <row r="9" spans="1:19" x14ac:dyDescent="0.25">
      <c r="A9" s="2" t="s">
        <v>16</v>
      </c>
      <c r="B9" s="9">
        <v>50011</v>
      </c>
      <c r="C9" s="3">
        <f>+'PËRMBLEDHJA MUJORE '!C7</f>
        <v>2840</v>
      </c>
      <c r="D9" s="3">
        <f>+'PËRMBLEDHJA MUJORE '!D7</f>
        <v>4140</v>
      </c>
      <c r="E9" s="3">
        <f>+'PËRMBLEDHJA MUJORE '!E7</f>
        <v>2520</v>
      </c>
      <c r="F9" s="8">
        <f t="shared" si="0"/>
        <v>9500</v>
      </c>
      <c r="G9" s="3">
        <f>+'PËRMBLEDHJA MUJORE '!F7</f>
        <v>0</v>
      </c>
      <c r="H9" s="3">
        <f>+'PËRMBLEDHJA MUJORE '!G7</f>
        <v>0</v>
      </c>
      <c r="I9" s="3">
        <f>+'PËRMBLEDHJA MUJORE '!H7</f>
        <v>0</v>
      </c>
      <c r="J9" s="8">
        <f t="shared" si="1"/>
        <v>0</v>
      </c>
      <c r="K9" s="3">
        <f>+'PËRMBLEDHJA MUJORE '!I7</f>
        <v>0</v>
      </c>
      <c r="L9" s="3">
        <f>+'PËRMBLEDHJA MUJORE '!J7</f>
        <v>0</v>
      </c>
      <c r="M9" s="3">
        <f>+'PËRMBLEDHJA MUJORE '!K7</f>
        <v>0</v>
      </c>
      <c r="N9" s="12">
        <f t="shared" si="2"/>
        <v>0</v>
      </c>
      <c r="O9" s="3">
        <f>+'PËRMBLEDHJA MUJORE '!L7</f>
        <v>0</v>
      </c>
      <c r="P9" s="3">
        <f>+'PËRMBLEDHJA MUJORE '!M7</f>
        <v>0</v>
      </c>
      <c r="Q9" s="3">
        <f>+'PËRMBLEDHJA MUJORE '!N7</f>
        <v>0</v>
      </c>
      <c r="R9" s="12">
        <f t="shared" si="3"/>
        <v>0</v>
      </c>
      <c r="S9" s="3">
        <f>F9+J9+N9+R9</f>
        <v>9500</v>
      </c>
    </row>
    <row r="10" spans="1:19" ht="30" x14ac:dyDescent="0.25">
      <c r="A10" s="6" t="s">
        <v>17</v>
      </c>
      <c r="B10" s="9">
        <v>50012</v>
      </c>
      <c r="C10" s="3">
        <f>+'PËRMBLEDHJA MUJORE '!C8</f>
        <v>0</v>
      </c>
      <c r="D10" s="3">
        <f>+'PËRMBLEDHJA MUJORE '!D8</f>
        <v>155.24</v>
      </c>
      <c r="E10" s="3">
        <f>+'PËRMBLEDHJA MUJORE '!E8</f>
        <v>82.35</v>
      </c>
      <c r="F10" s="8">
        <f t="shared" si="0"/>
        <v>237.59</v>
      </c>
      <c r="G10" s="3">
        <f>+'PËRMBLEDHJA MUJORE '!F8</f>
        <v>0</v>
      </c>
      <c r="H10" s="3">
        <f>+'PËRMBLEDHJA MUJORE '!G8</f>
        <v>0</v>
      </c>
      <c r="I10" s="3">
        <f>+'PËRMBLEDHJA MUJORE '!H8</f>
        <v>0</v>
      </c>
      <c r="J10" s="8">
        <f t="shared" si="1"/>
        <v>0</v>
      </c>
      <c r="K10" s="3">
        <f>+'PËRMBLEDHJA MUJORE '!I8</f>
        <v>0</v>
      </c>
      <c r="L10" s="3">
        <f>+'PËRMBLEDHJA MUJORE '!J8</f>
        <v>0</v>
      </c>
      <c r="M10" s="3">
        <f>+'PËRMBLEDHJA MUJORE '!K8</f>
        <v>0</v>
      </c>
      <c r="N10" s="12">
        <f t="shared" si="2"/>
        <v>0</v>
      </c>
      <c r="O10" s="3">
        <f>+'PËRMBLEDHJA MUJORE '!L8</f>
        <v>0</v>
      </c>
      <c r="P10" s="3">
        <f>+'PËRMBLEDHJA MUJORE '!M8</f>
        <v>0</v>
      </c>
      <c r="Q10" s="3">
        <f>+'PËRMBLEDHJA MUJORE '!N8</f>
        <v>0</v>
      </c>
      <c r="R10" s="12">
        <f t="shared" si="3"/>
        <v>0</v>
      </c>
      <c r="S10" s="3">
        <f t="shared" si="4"/>
        <v>237.59</v>
      </c>
    </row>
    <row r="11" spans="1:19" x14ac:dyDescent="0.25">
      <c r="A11" s="14" t="s">
        <v>40</v>
      </c>
      <c r="B11" s="11"/>
      <c r="C11" s="12">
        <f>SUM(C7:C10)</f>
        <v>4398.8099999999995</v>
      </c>
      <c r="D11" s="12">
        <f>SUM(D7:D10)</f>
        <v>5407.44</v>
      </c>
      <c r="E11" s="12">
        <f>SUM(E7:E10)</f>
        <v>5645.9500000000007</v>
      </c>
      <c r="F11" s="12">
        <f>SUM(C11:E11)</f>
        <v>15452.2</v>
      </c>
      <c r="G11" s="12">
        <f>SUM(G7:G10)</f>
        <v>0</v>
      </c>
      <c r="H11" s="12">
        <f>SUM(H7:H10)</f>
        <v>0</v>
      </c>
      <c r="I11" s="12">
        <f>SUM(I7:I10)</f>
        <v>0</v>
      </c>
      <c r="J11" s="12">
        <f>SUM(G11:I11)</f>
        <v>0</v>
      </c>
      <c r="K11" s="12">
        <f>SUM(K7:K10)</f>
        <v>0</v>
      </c>
      <c r="L11" s="12">
        <f>SUM(L7:L10)</f>
        <v>0</v>
      </c>
      <c r="M11" s="12">
        <f>SUM(M7:M10)</f>
        <v>0</v>
      </c>
      <c r="N11" s="12">
        <f t="shared" si="2"/>
        <v>0</v>
      </c>
      <c r="O11" s="12">
        <f>SUM(O7:O10)</f>
        <v>0</v>
      </c>
      <c r="P11" s="12">
        <f>SUM(P7:P10)</f>
        <v>0</v>
      </c>
      <c r="Q11" s="12">
        <f>SUM(Q7:Q10)</f>
        <v>0</v>
      </c>
      <c r="R11" s="12">
        <f t="shared" si="3"/>
        <v>0</v>
      </c>
      <c r="S11" s="12">
        <f>F11+J11+N11+R11</f>
        <v>15452.2</v>
      </c>
    </row>
    <row r="12" spans="1:19" x14ac:dyDescent="0.25">
      <c r="A12" s="2" t="s">
        <v>18</v>
      </c>
      <c r="B12" s="9">
        <v>50013</v>
      </c>
      <c r="C12" s="3">
        <f>+'PËRMBLEDHJA MUJORE '!C9</f>
        <v>162</v>
      </c>
      <c r="D12" s="3">
        <f>+'PËRMBLEDHJA MUJORE '!D9</f>
        <v>76</v>
      </c>
      <c r="E12" s="3">
        <f>+'PËRMBLEDHJA MUJORE '!E9</f>
        <v>170</v>
      </c>
      <c r="F12" s="8">
        <f t="shared" si="0"/>
        <v>408</v>
      </c>
      <c r="G12" s="3">
        <f>+'PËRMBLEDHJA MUJORE '!F9</f>
        <v>0</v>
      </c>
      <c r="H12" s="3">
        <f>+'PËRMBLEDHJA MUJORE '!G9</f>
        <v>0</v>
      </c>
      <c r="I12" s="3">
        <f>+'PËRMBLEDHJA MUJORE '!H9</f>
        <v>0</v>
      </c>
      <c r="J12" s="8">
        <f t="shared" si="1"/>
        <v>0</v>
      </c>
      <c r="K12" s="3">
        <f>+'PËRMBLEDHJA MUJORE '!I9</f>
        <v>0</v>
      </c>
      <c r="L12" s="3">
        <f>+'PËRMBLEDHJA MUJORE '!J9</f>
        <v>0</v>
      </c>
      <c r="M12" s="3">
        <f>+'PËRMBLEDHJA MUJORE '!K9</f>
        <v>0</v>
      </c>
      <c r="N12" s="12">
        <f t="shared" si="2"/>
        <v>0</v>
      </c>
      <c r="O12" s="3">
        <f>+'PËRMBLEDHJA MUJORE '!L9</f>
        <v>0</v>
      </c>
      <c r="P12" s="3">
        <f>+'PËRMBLEDHJA MUJORE '!M9</f>
        <v>0</v>
      </c>
      <c r="Q12" s="3">
        <f>+'PËRMBLEDHJA MUJORE '!N9</f>
        <v>0</v>
      </c>
      <c r="R12" s="12">
        <f t="shared" si="3"/>
        <v>0</v>
      </c>
      <c r="S12" s="3">
        <f t="shared" si="4"/>
        <v>408</v>
      </c>
    </row>
    <row r="13" spans="1:19" x14ac:dyDescent="0.25">
      <c r="A13" s="2" t="s">
        <v>19</v>
      </c>
      <c r="B13" s="9">
        <v>50014</v>
      </c>
      <c r="C13" s="3">
        <f>+'PËRMBLEDHJA MUJORE '!C10</f>
        <v>1017</v>
      </c>
      <c r="D13" s="3">
        <f>+'PËRMBLEDHJA MUJORE '!D10</f>
        <v>1516</v>
      </c>
      <c r="E13" s="3">
        <f>+'PËRMBLEDHJA MUJORE '!E10</f>
        <v>756</v>
      </c>
      <c r="F13" s="8">
        <f t="shared" si="0"/>
        <v>3289</v>
      </c>
      <c r="G13" s="3">
        <f>+'PËRMBLEDHJA MUJORE '!F10</f>
        <v>0</v>
      </c>
      <c r="H13" s="3">
        <f>+'PËRMBLEDHJA MUJORE '!G10</f>
        <v>0</v>
      </c>
      <c r="I13" s="3">
        <f>+'PËRMBLEDHJA MUJORE '!H10</f>
        <v>0</v>
      </c>
      <c r="J13" s="8">
        <f t="shared" si="1"/>
        <v>0</v>
      </c>
      <c r="K13" s="3">
        <f>+'PËRMBLEDHJA MUJORE '!I10</f>
        <v>0</v>
      </c>
      <c r="L13" s="3">
        <f>+'PËRMBLEDHJA MUJORE '!J10</f>
        <v>0</v>
      </c>
      <c r="M13" s="3">
        <f>+'PËRMBLEDHJA MUJORE '!K10</f>
        <v>0</v>
      </c>
      <c r="N13" s="12">
        <f t="shared" si="2"/>
        <v>0</v>
      </c>
      <c r="O13" s="3">
        <f>+'PËRMBLEDHJA MUJORE '!L10</f>
        <v>0</v>
      </c>
      <c r="P13" s="3">
        <f>+'PËRMBLEDHJA MUJORE '!M10</f>
        <v>0</v>
      </c>
      <c r="Q13" s="3">
        <f>+'PËRMBLEDHJA MUJORE '!N10</f>
        <v>0</v>
      </c>
      <c r="R13" s="12">
        <f t="shared" si="3"/>
        <v>0</v>
      </c>
      <c r="S13" s="3">
        <f t="shared" si="4"/>
        <v>3289</v>
      </c>
    </row>
    <row r="14" spans="1:19" x14ac:dyDescent="0.25">
      <c r="A14" s="2" t="s">
        <v>20</v>
      </c>
      <c r="B14" s="9">
        <v>50015</v>
      </c>
      <c r="C14" s="3">
        <f>+'PËRMBLEDHJA MUJORE '!C11</f>
        <v>75</v>
      </c>
      <c r="D14" s="3">
        <f>+'PËRMBLEDHJA MUJORE '!D11</f>
        <v>87</v>
      </c>
      <c r="E14" s="3">
        <f>+'PËRMBLEDHJA MUJORE '!E11</f>
        <v>80</v>
      </c>
      <c r="F14" s="8">
        <f t="shared" si="0"/>
        <v>242</v>
      </c>
      <c r="G14" s="3">
        <f>+'PËRMBLEDHJA MUJORE '!F11</f>
        <v>0</v>
      </c>
      <c r="H14" s="3">
        <f>+'PËRMBLEDHJA MUJORE '!G11</f>
        <v>0</v>
      </c>
      <c r="I14" s="3">
        <f>+'PËRMBLEDHJA MUJORE '!H11</f>
        <v>0</v>
      </c>
      <c r="J14" s="8">
        <f t="shared" si="1"/>
        <v>0</v>
      </c>
      <c r="K14" s="3">
        <f>+'PËRMBLEDHJA MUJORE '!I11</f>
        <v>0</v>
      </c>
      <c r="L14" s="3">
        <f>+'PËRMBLEDHJA MUJORE '!J11</f>
        <v>0</v>
      </c>
      <c r="M14" s="3">
        <f>+'PËRMBLEDHJA MUJORE '!K11</f>
        <v>0</v>
      </c>
      <c r="N14" s="12">
        <f t="shared" si="2"/>
        <v>0</v>
      </c>
      <c r="O14" s="3">
        <f>+'PËRMBLEDHJA MUJORE '!L11</f>
        <v>0</v>
      </c>
      <c r="P14" s="3">
        <f>+'PËRMBLEDHJA MUJORE '!M11</f>
        <v>0</v>
      </c>
      <c r="Q14" s="3">
        <f>+'PËRMBLEDHJA MUJORE '!N11</f>
        <v>0</v>
      </c>
      <c r="R14" s="12">
        <f t="shared" si="3"/>
        <v>0</v>
      </c>
      <c r="S14" s="3">
        <f t="shared" si="4"/>
        <v>242</v>
      </c>
    </row>
    <row r="15" spans="1:19" x14ac:dyDescent="0.25">
      <c r="A15" s="2" t="s">
        <v>21</v>
      </c>
      <c r="B15" s="9">
        <v>50016</v>
      </c>
      <c r="C15" s="3">
        <f>+'PËRMBLEDHJA MUJORE '!C12</f>
        <v>4473</v>
      </c>
      <c r="D15" s="3">
        <f>+'PËRMBLEDHJA MUJORE '!D12</f>
        <v>5261</v>
      </c>
      <c r="E15" s="3">
        <f>+'PËRMBLEDHJA MUJORE '!E12</f>
        <v>4661</v>
      </c>
      <c r="F15" s="8">
        <f t="shared" si="0"/>
        <v>14395</v>
      </c>
      <c r="G15" s="3">
        <f>+'PËRMBLEDHJA MUJORE '!F12</f>
        <v>0</v>
      </c>
      <c r="H15" s="3">
        <f>+'PËRMBLEDHJA MUJORE '!G12</f>
        <v>0</v>
      </c>
      <c r="I15" s="3">
        <f>+'PËRMBLEDHJA MUJORE '!H12</f>
        <v>0</v>
      </c>
      <c r="J15" s="8">
        <f t="shared" si="1"/>
        <v>0</v>
      </c>
      <c r="K15" s="3">
        <f>+'PËRMBLEDHJA MUJORE '!I12</f>
        <v>0</v>
      </c>
      <c r="L15" s="3">
        <f>+'PËRMBLEDHJA MUJORE '!J12</f>
        <v>0</v>
      </c>
      <c r="M15" s="3">
        <f>+'PËRMBLEDHJA MUJORE '!K12</f>
        <v>0</v>
      </c>
      <c r="N15" s="12">
        <f t="shared" si="2"/>
        <v>0</v>
      </c>
      <c r="O15" s="3">
        <f>+'PËRMBLEDHJA MUJORE '!L12</f>
        <v>0</v>
      </c>
      <c r="P15" s="3">
        <f>+'PËRMBLEDHJA MUJORE '!M12</f>
        <v>0</v>
      </c>
      <c r="Q15" s="3">
        <f>+'PËRMBLEDHJA MUJORE '!N12</f>
        <v>0</v>
      </c>
      <c r="R15" s="12">
        <f t="shared" si="3"/>
        <v>0</v>
      </c>
      <c r="S15" s="3">
        <f t="shared" si="4"/>
        <v>14395</v>
      </c>
    </row>
    <row r="16" spans="1:19" x14ac:dyDescent="0.25">
      <c r="A16" s="2" t="s">
        <v>22</v>
      </c>
      <c r="B16" s="9">
        <v>50017</v>
      </c>
      <c r="C16" s="3">
        <f>+'PËRMBLEDHJA MUJORE '!C13</f>
        <v>727</v>
      </c>
      <c r="D16" s="3">
        <f>+'PËRMBLEDHJA MUJORE '!D13</f>
        <v>468</v>
      </c>
      <c r="E16" s="3">
        <f>+'PËRMBLEDHJA MUJORE '!E13</f>
        <v>405</v>
      </c>
      <c r="F16" s="8">
        <f t="shared" si="0"/>
        <v>1600</v>
      </c>
      <c r="G16" s="3">
        <f>+'PËRMBLEDHJA MUJORE '!F13</f>
        <v>0</v>
      </c>
      <c r="H16" s="3">
        <f>+'PËRMBLEDHJA MUJORE '!G13</f>
        <v>0</v>
      </c>
      <c r="I16" s="3">
        <f>+'PËRMBLEDHJA MUJORE '!H13</f>
        <v>0</v>
      </c>
      <c r="J16" s="8">
        <f t="shared" si="1"/>
        <v>0</v>
      </c>
      <c r="K16" s="3">
        <f>+'PËRMBLEDHJA MUJORE '!I13</f>
        <v>0</v>
      </c>
      <c r="L16" s="3">
        <f>+'PËRMBLEDHJA MUJORE '!J13</f>
        <v>0</v>
      </c>
      <c r="M16" s="3">
        <f>+'PËRMBLEDHJA MUJORE '!K13</f>
        <v>0</v>
      </c>
      <c r="N16" s="12">
        <f t="shared" si="2"/>
        <v>0</v>
      </c>
      <c r="O16" s="3">
        <f>+'PËRMBLEDHJA MUJORE '!L13</f>
        <v>0</v>
      </c>
      <c r="P16" s="3">
        <f>+'PËRMBLEDHJA MUJORE '!M13</f>
        <v>0</v>
      </c>
      <c r="Q16" s="3">
        <f>+'PËRMBLEDHJA MUJORE '!N13</f>
        <v>0</v>
      </c>
      <c r="R16" s="12">
        <f t="shared" si="3"/>
        <v>0</v>
      </c>
      <c r="S16" s="3">
        <f t="shared" si="4"/>
        <v>1600</v>
      </c>
    </row>
    <row r="17" spans="1:19" x14ac:dyDescent="0.25">
      <c r="A17" s="2" t="s">
        <v>23</v>
      </c>
      <c r="B17" s="9">
        <v>50018</v>
      </c>
      <c r="C17" s="3">
        <f>+'PËRMBLEDHJA MUJORE '!C14</f>
        <v>0</v>
      </c>
      <c r="D17" s="3">
        <f>+'PËRMBLEDHJA MUJORE '!D14</f>
        <v>0</v>
      </c>
      <c r="E17" s="3">
        <f>+'PËRMBLEDHJA MUJORE '!E14</f>
        <v>0</v>
      </c>
      <c r="F17" s="8">
        <f t="shared" si="0"/>
        <v>0</v>
      </c>
      <c r="G17" s="3">
        <f>+'PËRMBLEDHJA MUJORE '!F14</f>
        <v>0</v>
      </c>
      <c r="H17" s="3">
        <f>+'PËRMBLEDHJA MUJORE '!G14</f>
        <v>0</v>
      </c>
      <c r="I17" s="3">
        <f>+'PËRMBLEDHJA MUJORE '!H14</f>
        <v>0</v>
      </c>
      <c r="J17" s="8">
        <f t="shared" si="1"/>
        <v>0</v>
      </c>
      <c r="K17" s="3">
        <f>+'PËRMBLEDHJA MUJORE '!I14</f>
        <v>0</v>
      </c>
      <c r="L17" s="3">
        <f>+'PËRMBLEDHJA MUJORE '!J14</f>
        <v>0</v>
      </c>
      <c r="M17" s="3">
        <f>+'PËRMBLEDHJA MUJORE '!K14</f>
        <v>0</v>
      </c>
      <c r="N17" s="12">
        <f t="shared" si="2"/>
        <v>0</v>
      </c>
      <c r="O17" s="3">
        <f>+'PËRMBLEDHJA MUJORE '!L14</f>
        <v>0</v>
      </c>
      <c r="P17" s="3">
        <f>+'PËRMBLEDHJA MUJORE '!M14</f>
        <v>0</v>
      </c>
      <c r="Q17" s="3">
        <f>+'PËRMBLEDHJA MUJORE '!N14</f>
        <v>0</v>
      </c>
      <c r="R17" s="12">
        <f t="shared" si="3"/>
        <v>0</v>
      </c>
      <c r="S17" s="3">
        <f t="shared" si="4"/>
        <v>0</v>
      </c>
    </row>
    <row r="18" spans="1:19" x14ac:dyDescent="0.25">
      <c r="A18" s="11" t="s">
        <v>11</v>
      </c>
      <c r="B18" s="11"/>
      <c r="C18" s="12">
        <f>SUM(C12:C17)</f>
        <v>6454</v>
      </c>
      <c r="D18" s="12">
        <f>SUM(D12:D17)</f>
        <v>7408</v>
      </c>
      <c r="E18" s="12">
        <f>SUM(E12:E17)</f>
        <v>6072</v>
      </c>
      <c r="F18" s="12">
        <f>SUM(C18:E18)</f>
        <v>19934</v>
      </c>
      <c r="G18" s="12">
        <f>SUM(G12:G17)</f>
        <v>0</v>
      </c>
      <c r="H18" s="12">
        <f>SUM(H12:H17)</f>
        <v>0</v>
      </c>
      <c r="I18" s="12">
        <f>SUM(I12:I17)</f>
        <v>0</v>
      </c>
      <c r="J18" s="12">
        <f>SUM(G18:I18)</f>
        <v>0</v>
      </c>
      <c r="K18" s="12">
        <f>SUM(K12:K17)</f>
        <v>0</v>
      </c>
      <c r="L18" s="12">
        <f>SUM(L12:L17)</f>
        <v>0</v>
      </c>
      <c r="M18" s="12">
        <f>SUM(M12:M17)</f>
        <v>0</v>
      </c>
      <c r="N18" s="12">
        <f t="shared" si="2"/>
        <v>0</v>
      </c>
      <c r="O18" s="12">
        <f>SUM(O12:O17)</f>
        <v>0</v>
      </c>
      <c r="P18" s="12">
        <f>SUM(P12:P17)</f>
        <v>0</v>
      </c>
      <c r="Q18" s="12">
        <f>SUM(Q12:Q17)</f>
        <v>0</v>
      </c>
      <c r="R18" s="12">
        <f t="shared" si="3"/>
        <v>0</v>
      </c>
      <c r="S18" s="12">
        <f>F18+J18+N18+R18</f>
        <v>19934</v>
      </c>
    </row>
    <row r="19" spans="1:19" x14ac:dyDescent="0.25">
      <c r="A19" s="2" t="s">
        <v>10</v>
      </c>
      <c r="B19" s="9">
        <v>50019</v>
      </c>
      <c r="C19" s="3">
        <f>'PËRMBLEDHJA MUJORE '!C15</f>
        <v>5699.75</v>
      </c>
      <c r="D19" s="3">
        <f>'PËRMBLEDHJA MUJORE '!D15</f>
        <v>3104</v>
      </c>
      <c r="E19" s="3">
        <f>'PËRMBLEDHJA MUJORE '!E15</f>
        <v>4050</v>
      </c>
      <c r="F19" s="8">
        <f>SUM(C19:E19)</f>
        <v>12853.75</v>
      </c>
      <c r="G19" s="7">
        <f>+'PËRMBLEDHJA MUJORE '!F15</f>
        <v>0</v>
      </c>
      <c r="H19" s="7">
        <f>+'PËRMBLEDHJA MUJORE '!G15</f>
        <v>0</v>
      </c>
      <c r="I19" s="7">
        <f>+'PËRMBLEDHJA MUJORE '!H15</f>
        <v>0</v>
      </c>
      <c r="J19" s="8">
        <f t="shared" si="1"/>
        <v>0</v>
      </c>
      <c r="K19" s="3">
        <f>+'PËRMBLEDHJA MUJORE '!I15</f>
        <v>0</v>
      </c>
      <c r="L19" s="3">
        <f>+'PËRMBLEDHJA MUJORE '!J15</f>
        <v>0</v>
      </c>
      <c r="M19" s="3">
        <f>+'PËRMBLEDHJA MUJORE '!K15</f>
        <v>0</v>
      </c>
      <c r="N19" s="12">
        <f t="shared" si="2"/>
        <v>0</v>
      </c>
      <c r="O19" s="3">
        <f>+'PËRMBLEDHJA MUJORE '!L15</f>
        <v>0</v>
      </c>
      <c r="P19" s="3">
        <f>+'PËRMBLEDHJA MUJORE '!M15</f>
        <v>0</v>
      </c>
      <c r="Q19" s="3">
        <f>+'PËRMBLEDHJA MUJORE '!N15</f>
        <v>0</v>
      </c>
      <c r="R19" s="12">
        <f t="shared" si="3"/>
        <v>0</v>
      </c>
      <c r="S19" s="3">
        <f t="shared" si="4"/>
        <v>12853.75</v>
      </c>
    </row>
    <row r="20" spans="1:19" x14ac:dyDescent="0.25">
      <c r="A20" s="2" t="s">
        <v>108</v>
      </c>
      <c r="B20" s="9">
        <v>50020</v>
      </c>
      <c r="C20" s="3"/>
      <c r="D20" s="3"/>
      <c r="E20" s="3"/>
      <c r="F20" s="8">
        <f t="shared" ref="F20:F33" si="5">SUM(C20:E20)</f>
        <v>0</v>
      </c>
      <c r="G20" s="7"/>
      <c r="H20" s="7"/>
      <c r="I20" s="7"/>
      <c r="J20" s="8"/>
      <c r="K20" s="3"/>
      <c r="L20" s="3"/>
      <c r="M20" s="3"/>
      <c r="N20" s="12"/>
      <c r="O20" s="3"/>
      <c r="P20" s="3"/>
      <c r="Q20" s="3"/>
      <c r="R20" s="12"/>
      <c r="S20" s="3">
        <f t="shared" si="4"/>
        <v>0</v>
      </c>
    </row>
    <row r="21" spans="1:19" x14ac:dyDescent="0.25">
      <c r="A21" s="2" t="s">
        <v>24</v>
      </c>
      <c r="B21" s="9">
        <v>50026</v>
      </c>
      <c r="C21" s="3">
        <f>'PËRMBLEDHJA MUJORE '!C17</f>
        <v>11</v>
      </c>
      <c r="D21" s="3">
        <f>'PËRMBLEDHJA MUJORE '!D17</f>
        <v>675.81</v>
      </c>
      <c r="E21" s="3">
        <f>'PËRMBLEDHJA MUJORE '!E17</f>
        <v>1107.01</v>
      </c>
      <c r="F21" s="8">
        <f t="shared" si="5"/>
        <v>1793.82</v>
      </c>
      <c r="G21" s="7">
        <f>+'PËRMBLEDHJA MUJORE '!F17</f>
        <v>0</v>
      </c>
      <c r="H21" s="7">
        <f>+'PËRMBLEDHJA MUJORE '!G17</f>
        <v>0</v>
      </c>
      <c r="I21" s="7">
        <f>+'PËRMBLEDHJA MUJORE '!H17</f>
        <v>0</v>
      </c>
      <c r="J21" s="8">
        <f t="shared" si="1"/>
        <v>0</v>
      </c>
      <c r="K21" s="3">
        <f>+'PËRMBLEDHJA MUJORE '!I17</f>
        <v>0</v>
      </c>
      <c r="L21" s="3">
        <f>+'PËRMBLEDHJA MUJORE '!J17</f>
        <v>0</v>
      </c>
      <c r="M21" s="3">
        <f>+'PËRMBLEDHJA MUJORE '!K17</f>
        <v>0</v>
      </c>
      <c r="N21" s="12">
        <f t="shared" si="2"/>
        <v>0</v>
      </c>
      <c r="O21" s="3">
        <f>+'PËRMBLEDHJA MUJORE '!L17</f>
        <v>0</v>
      </c>
      <c r="P21" s="3">
        <f>+'PËRMBLEDHJA MUJORE '!M17</f>
        <v>0</v>
      </c>
      <c r="Q21" s="3">
        <f>+'PËRMBLEDHJA MUJORE '!N17</f>
        <v>0</v>
      </c>
      <c r="R21" s="12">
        <f t="shared" si="3"/>
        <v>0</v>
      </c>
      <c r="S21" s="3">
        <f t="shared" si="4"/>
        <v>1793.82</v>
      </c>
    </row>
    <row r="22" spans="1:19" x14ac:dyDescent="0.25">
      <c r="A22" s="2" t="s">
        <v>25</v>
      </c>
      <c r="B22" s="9">
        <v>50029</v>
      </c>
      <c r="C22" s="3">
        <f>'PËRMBLEDHJA MUJORE '!C18</f>
        <v>4200.5</v>
      </c>
      <c r="D22" s="3">
        <f>'PËRMBLEDHJA MUJORE '!D18</f>
        <v>5387</v>
      </c>
      <c r="E22" s="3">
        <f>'PËRMBLEDHJA MUJORE '!E18</f>
        <v>10307.5</v>
      </c>
      <c r="F22" s="8">
        <f t="shared" si="5"/>
        <v>19895</v>
      </c>
      <c r="G22" s="7">
        <f>+'PËRMBLEDHJA MUJORE '!F18</f>
        <v>0</v>
      </c>
      <c r="H22" s="7">
        <f>+'PËRMBLEDHJA MUJORE '!G18</f>
        <v>0</v>
      </c>
      <c r="I22" s="7">
        <f>+'PËRMBLEDHJA MUJORE '!H18</f>
        <v>0</v>
      </c>
      <c r="J22" s="8">
        <f t="shared" si="1"/>
        <v>0</v>
      </c>
      <c r="K22" s="3">
        <f>+'PËRMBLEDHJA MUJORE '!I18</f>
        <v>0</v>
      </c>
      <c r="L22" s="3">
        <f>+'PËRMBLEDHJA MUJORE '!J18</f>
        <v>0</v>
      </c>
      <c r="M22" s="3">
        <f>+'PËRMBLEDHJA MUJORE '!K18</f>
        <v>0</v>
      </c>
      <c r="N22" s="12">
        <f t="shared" si="2"/>
        <v>0</v>
      </c>
      <c r="O22" s="3">
        <f>+'PËRMBLEDHJA MUJORE '!L18</f>
        <v>0</v>
      </c>
      <c r="P22" s="3">
        <f>+'PËRMBLEDHJA MUJORE '!M18</f>
        <v>0</v>
      </c>
      <c r="Q22" s="3">
        <f>+'PËRMBLEDHJA MUJORE '!N18</f>
        <v>0</v>
      </c>
      <c r="R22" s="12">
        <f t="shared" si="3"/>
        <v>0</v>
      </c>
      <c r="S22" s="3">
        <f t="shared" si="4"/>
        <v>19895</v>
      </c>
    </row>
    <row r="23" spans="1:19" x14ac:dyDescent="0.25">
      <c r="A23" s="2" t="s">
        <v>26</v>
      </c>
      <c r="B23" s="9">
        <v>50045</v>
      </c>
      <c r="C23" s="3">
        <f>'PËRMBLEDHJA MUJORE '!C19</f>
        <v>1.75</v>
      </c>
      <c r="D23" s="3">
        <f>'PËRMBLEDHJA MUJORE '!D19</f>
        <v>146</v>
      </c>
      <c r="E23" s="3">
        <f>'PËRMBLEDHJA MUJORE '!E19</f>
        <v>54</v>
      </c>
      <c r="F23" s="8">
        <f t="shared" si="5"/>
        <v>201.75</v>
      </c>
      <c r="G23" s="7">
        <f>+'PËRMBLEDHJA MUJORE '!F19</f>
        <v>0</v>
      </c>
      <c r="H23" s="7">
        <f>+'PËRMBLEDHJA MUJORE '!G19</f>
        <v>0</v>
      </c>
      <c r="I23" s="7">
        <f>+'PËRMBLEDHJA MUJORE '!H19</f>
        <v>0</v>
      </c>
      <c r="J23" s="8">
        <f t="shared" si="1"/>
        <v>0</v>
      </c>
      <c r="K23" s="3">
        <f>+'PËRMBLEDHJA MUJORE '!I19</f>
        <v>0</v>
      </c>
      <c r="L23" s="3">
        <f>+'PËRMBLEDHJA MUJORE '!J19</f>
        <v>0</v>
      </c>
      <c r="M23" s="3">
        <f>+'PËRMBLEDHJA MUJORE '!K19</f>
        <v>0</v>
      </c>
      <c r="N23" s="12">
        <f t="shared" si="2"/>
        <v>0</v>
      </c>
      <c r="O23" s="3">
        <f>+'PËRMBLEDHJA MUJORE '!L19</f>
        <v>0</v>
      </c>
      <c r="P23" s="3">
        <f>+'PËRMBLEDHJA MUJORE '!M19</f>
        <v>0</v>
      </c>
      <c r="Q23" s="3">
        <f>+'PËRMBLEDHJA MUJORE '!N19</f>
        <v>0</v>
      </c>
      <c r="R23" s="12">
        <f t="shared" si="3"/>
        <v>0</v>
      </c>
      <c r="S23" s="3">
        <f t="shared" si="4"/>
        <v>201.75</v>
      </c>
    </row>
    <row r="24" spans="1:19" x14ac:dyDescent="0.25">
      <c r="A24" s="6" t="s">
        <v>102</v>
      </c>
      <c r="B24" s="9">
        <v>50103</v>
      </c>
      <c r="C24" s="3"/>
      <c r="D24" s="3"/>
      <c r="E24" s="3"/>
      <c r="F24" s="8">
        <f t="shared" si="5"/>
        <v>0</v>
      </c>
      <c r="G24" s="7"/>
      <c r="H24" s="7"/>
      <c r="I24" s="7"/>
      <c r="J24" s="8"/>
      <c r="K24" s="3"/>
      <c r="L24" s="3"/>
      <c r="M24" s="3"/>
      <c r="N24" s="12"/>
      <c r="O24" s="3"/>
      <c r="P24" s="3"/>
      <c r="Q24" s="3"/>
      <c r="R24" s="12"/>
      <c r="S24" s="3">
        <f t="shared" si="4"/>
        <v>0</v>
      </c>
    </row>
    <row r="25" spans="1:19" x14ac:dyDescent="0.25">
      <c r="A25" s="2" t="s">
        <v>27</v>
      </c>
      <c r="B25" s="9">
        <v>50104</v>
      </c>
      <c r="C25" s="3">
        <f>'PËRMBLEDHJA MUJORE '!C21</f>
        <v>0</v>
      </c>
      <c r="D25" s="3">
        <f>'PËRMBLEDHJA MUJORE '!D21</f>
        <v>0</v>
      </c>
      <c r="E25" s="3">
        <f>'PËRMBLEDHJA MUJORE '!E21</f>
        <v>2450</v>
      </c>
      <c r="F25" s="8">
        <f t="shared" si="5"/>
        <v>2450</v>
      </c>
      <c r="G25" s="7">
        <f>+'PËRMBLEDHJA MUJORE '!F21</f>
        <v>0</v>
      </c>
      <c r="H25" s="7">
        <f>+'PËRMBLEDHJA MUJORE '!G21</f>
        <v>0</v>
      </c>
      <c r="I25" s="7">
        <f>+'PËRMBLEDHJA MUJORE '!H21</f>
        <v>0</v>
      </c>
      <c r="J25" s="8">
        <f t="shared" si="1"/>
        <v>0</v>
      </c>
      <c r="K25" s="3">
        <f>+'PËRMBLEDHJA MUJORE '!I21</f>
        <v>0</v>
      </c>
      <c r="L25" s="3">
        <f>+'PËRMBLEDHJA MUJORE '!J21</f>
        <v>0</v>
      </c>
      <c r="M25" s="3">
        <f>+'PËRMBLEDHJA MUJORE '!K21</f>
        <v>0</v>
      </c>
      <c r="N25" s="12">
        <f t="shared" si="2"/>
        <v>0</v>
      </c>
      <c r="O25" s="3">
        <f>+'PËRMBLEDHJA MUJORE '!L21</f>
        <v>0</v>
      </c>
      <c r="P25" s="3">
        <f>+'PËRMBLEDHJA MUJORE '!M21</f>
        <v>0</v>
      </c>
      <c r="Q25" s="3">
        <f>+'PËRMBLEDHJA MUJORE '!N21</f>
        <v>0</v>
      </c>
      <c r="R25" s="12">
        <f t="shared" si="3"/>
        <v>0</v>
      </c>
      <c r="S25" s="3">
        <f t="shared" si="4"/>
        <v>2450</v>
      </c>
    </row>
    <row r="26" spans="1:19" x14ac:dyDescent="0.25">
      <c r="A26" s="2" t="s">
        <v>28</v>
      </c>
      <c r="B26" s="9">
        <v>50201</v>
      </c>
      <c r="C26" s="3">
        <f>'PËRMBLEDHJA MUJORE '!C22</f>
        <v>0</v>
      </c>
      <c r="D26" s="3">
        <f>'PËRMBLEDHJA MUJORE '!D22</f>
        <v>0</v>
      </c>
      <c r="E26" s="3">
        <f>'PËRMBLEDHJA MUJORE '!E22</f>
        <v>0</v>
      </c>
      <c r="F26" s="8">
        <f t="shared" si="5"/>
        <v>0</v>
      </c>
      <c r="G26" s="7">
        <f>+'PËRMBLEDHJA MUJORE '!F22</f>
        <v>0</v>
      </c>
      <c r="H26" s="7">
        <f>+'PËRMBLEDHJA MUJORE '!G22</f>
        <v>0</v>
      </c>
      <c r="I26" s="7">
        <f>+'PËRMBLEDHJA MUJORE '!H22</f>
        <v>0</v>
      </c>
      <c r="J26" s="8">
        <f t="shared" si="1"/>
        <v>0</v>
      </c>
      <c r="K26" s="3">
        <f>+'PËRMBLEDHJA MUJORE '!I22</f>
        <v>0</v>
      </c>
      <c r="L26" s="3">
        <f>+'PËRMBLEDHJA MUJORE '!J22</f>
        <v>0</v>
      </c>
      <c r="M26" s="3">
        <f>+'PËRMBLEDHJA MUJORE '!K22</f>
        <v>0</v>
      </c>
      <c r="N26" s="12">
        <f t="shared" si="2"/>
        <v>0</v>
      </c>
      <c r="O26" s="3">
        <f>+'PËRMBLEDHJA MUJORE '!L22</f>
        <v>0</v>
      </c>
      <c r="P26" s="3">
        <f>+'PËRMBLEDHJA MUJORE '!M22</f>
        <v>0</v>
      </c>
      <c r="Q26" s="3">
        <f>+'PËRMBLEDHJA MUJORE '!N22</f>
        <v>0</v>
      </c>
      <c r="R26" s="12">
        <f t="shared" si="3"/>
        <v>0</v>
      </c>
      <c r="S26" s="3">
        <f t="shared" si="4"/>
        <v>0</v>
      </c>
    </row>
    <row r="27" spans="1:19" x14ac:dyDescent="0.25">
      <c r="A27" s="2" t="s">
        <v>37</v>
      </c>
      <c r="B27" s="9">
        <v>50205</v>
      </c>
      <c r="C27" s="3">
        <f>'PËRMBLEDHJA MUJORE '!C23</f>
        <v>60</v>
      </c>
      <c r="D27" s="3">
        <f>'PËRMBLEDHJA MUJORE '!D23</f>
        <v>240</v>
      </c>
      <c r="E27" s="3">
        <f>'PËRMBLEDHJA MUJORE '!E23</f>
        <v>165</v>
      </c>
      <c r="F27" s="8">
        <f t="shared" si="5"/>
        <v>465</v>
      </c>
      <c r="G27" s="7">
        <f>+'PËRMBLEDHJA MUJORE '!F23</f>
        <v>0</v>
      </c>
      <c r="H27" s="7">
        <f>+'PËRMBLEDHJA MUJORE '!G23</f>
        <v>0</v>
      </c>
      <c r="I27" s="7">
        <f>+'PËRMBLEDHJA MUJORE '!H23</f>
        <v>0</v>
      </c>
      <c r="J27" s="8">
        <f t="shared" si="1"/>
        <v>0</v>
      </c>
      <c r="K27" s="3">
        <f>+'PËRMBLEDHJA MUJORE '!I23</f>
        <v>0</v>
      </c>
      <c r="L27" s="3">
        <f>+'PËRMBLEDHJA MUJORE '!J23</f>
        <v>0</v>
      </c>
      <c r="M27" s="3">
        <f>+'PËRMBLEDHJA MUJORE '!K23</f>
        <v>0</v>
      </c>
      <c r="N27" s="12">
        <f t="shared" si="2"/>
        <v>0</v>
      </c>
      <c r="O27" s="3">
        <f>+'PËRMBLEDHJA MUJORE '!L23</f>
        <v>0</v>
      </c>
      <c r="P27" s="3">
        <f>+'PËRMBLEDHJA MUJORE '!M23</f>
        <v>0</v>
      </c>
      <c r="Q27" s="3">
        <f>+'PËRMBLEDHJA MUJORE '!N23</f>
        <v>0</v>
      </c>
      <c r="R27" s="12">
        <f t="shared" si="3"/>
        <v>0</v>
      </c>
      <c r="S27" s="3">
        <f t="shared" si="4"/>
        <v>465</v>
      </c>
    </row>
    <row r="28" spans="1:19" x14ac:dyDescent="0.25">
      <c r="A28" s="2" t="s">
        <v>29</v>
      </c>
      <c r="B28" s="9">
        <v>50206</v>
      </c>
      <c r="C28" s="3">
        <f>'PËRMBLEDHJA MUJORE '!C24</f>
        <v>0</v>
      </c>
      <c r="D28" s="3">
        <f>'PËRMBLEDHJA MUJORE '!D24</f>
        <v>2</v>
      </c>
      <c r="E28" s="3">
        <f>'PËRMBLEDHJA MUJORE '!E24</f>
        <v>15</v>
      </c>
      <c r="F28" s="8">
        <f t="shared" si="5"/>
        <v>17</v>
      </c>
      <c r="G28" s="7">
        <f>+'PËRMBLEDHJA MUJORE '!F24</f>
        <v>0</v>
      </c>
      <c r="H28" s="7">
        <f>+'PËRMBLEDHJA MUJORE '!G24</f>
        <v>0</v>
      </c>
      <c r="I28" s="7">
        <f>+'PËRMBLEDHJA MUJORE '!H24</f>
        <v>0</v>
      </c>
      <c r="J28" s="8">
        <f t="shared" si="1"/>
        <v>0</v>
      </c>
      <c r="K28" s="3">
        <f>+'PËRMBLEDHJA MUJORE '!I24</f>
        <v>0</v>
      </c>
      <c r="L28" s="3">
        <f>+'PËRMBLEDHJA MUJORE '!J24</f>
        <v>0</v>
      </c>
      <c r="M28" s="3">
        <f>+'PËRMBLEDHJA MUJORE '!K24</f>
        <v>0</v>
      </c>
      <c r="N28" s="12">
        <f t="shared" si="2"/>
        <v>0</v>
      </c>
      <c r="O28" s="3">
        <f>+'PËRMBLEDHJA MUJORE '!L24</f>
        <v>0</v>
      </c>
      <c r="P28" s="3">
        <f>+'PËRMBLEDHJA MUJORE '!M24</f>
        <v>0</v>
      </c>
      <c r="Q28" s="3">
        <f>+'PËRMBLEDHJA MUJORE '!N24</f>
        <v>0</v>
      </c>
      <c r="R28" s="12">
        <f t="shared" si="3"/>
        <v>0</v>
      </c>
      <c r="S28" s="3">
        <f t="shared" si="4"/>
        <v>17</v>
      </c>
    </row>
    <row r="29" spans="1:19" x14ac:dyDescent="0.25">
      <c r="A29" s="2" t="s">
        <v>30</v>
      </c>
      <c r="B29" s="9">
        <v>50401</v>
      </c>
      <c r="C29" s="3">
        <f>'PËRMBLEDHJA MUJORE '!C27</f>
        <v>0</v>
      </c>
      <c r="D29" s="3">
        <f>'PËRMBLEDHJA MUJORE '!D27</f>
        <v>142</v>
      </c>
      <c r="E29" s="3">
        <f>'PËRMBLEDHJA MUJORE '!E27</f>
        <v>48</v>
      </c>
      <c r="F29" s="8">
        <f t="shared" si="5"/>
        <v>190</v>
      </c>
      <c r="G29" s="7">
        <f>+'PËRMBLEDHJA MUJORE '!F27</f>
        <v>0</v>
      </c>
      <c r="H29" s="7">
        <f>+'PËRMBLEDHJA MUJORE '!G27</f>
        <v>0</v>
      </c>
      <c r="I29" s="7">
        <f>+'PËRMBLEDHJA MUJORE '!H27</f>
        <v>0</v>
      </c>
      <c r="J29" s="8">
        <f t="shared" si="1"/>
        <v>0</v>
      </c>
      <c r="K29" s="3">
        <f>+'PËRMBLEDHJA MUJORE '!I27</f>
        <v>0</v>
      </c>
      <c r="L29" s="3">
        <f>+'PËRMBLEDHJA MUJORE '!J27</f>
        <v>0</v>
      </c>
      <c r="M29" s="3">
        <f>+'PËRMBLEDHJA MUJORE '!K27</f>
        <v>0</v>
      </c>
      <c r="N29" s="12">
        <f t="shared" si="2"/>
        <v>0</v>
      </c>
      <c r="O29" s="3">
        <f>+'PËRMBLEDHJA MUJORE '!L27</f>
        <v>0</v>
      </c>
      <c r="P29" s="3">
        <f>+'PËRMBLEDHJA MUJORE '!M27</f>
        <v>0</v>
      </c>
      <c r="Q29" s="3">
        <f>+'PËRMBLEDHJA MUJORE '!N27</f>
        <v>0</v>
      </c>
      <c r="R29" s="12">
        <f t="shared" si="3"/>
        <v>0</v>
      </c>
      <c r="S29" s="3">
        <f t="shared" si="4"/>
        <v>190</v>
      </c>
    </row>
    <row r="30" spans="1:19" x14ac:dyDescent="0.25">
      <c r="A30" s="2" t="s">
        <v>34</v>
      </c>
      <c r="B30" s="9">
        <v>50416</v>
      </c>
      <c r="C30" s="3">
        <f>'PËRMBLEDHJA MUJORE '!C35</f>
        <v>0</v>
      </c>
      <c r="D30" s="3">
        <f>'PËRMBLEDHJA MUJORE '!D35</f>
        <v>0</v>
      </c>
      <c r="E30" s="3">
        <f>'PËRMBLEDHJA MUJORE '!E35</f>
        <v>0</v>
      </c>
      <c r="F30" s="8">
        <f t="shared" si="5"/>
        <v>0</v>
      </c>
      <c r="G30" s="3">
        <f>+'PËRMBLEDHJA MUJORE '!F35</f>
        <v>0</v>
      </c>
      <c r="H30" s="3">
        <f>+'PËRMBLEDHJA MUJORE '!G35</f>
        <v>0</v>
      </c>
      <c r="I30" s="3">
        <f>+'PËRMBLEDHJA MUJORE '!H35</f>
        <v>0</v>
      </c>
      <c r="J30" s="8">
        <f t="shared" si="1"/>
        <v>0</v>
      </c>
      <c r="K30" s="3">
        <f>+'PËRMBLEDHJA MUJORE '!I35</f>
        <v>0</v>
      </c>
      <c r="L30" s="3">
        <f>+'PËRMBLEDHJA MUJORE '!J35</f>
        <v>0</v>
      </c>
      <c r="M30" s="3">
        <f>+'PËRMBLEDHJA MUJORE '!K35</f>
        <v>0</v>
      </c>
      <c r="N30" s="12">
        <f t="shared" si="2"/>
        <v>0</v>
      </c>
      <c r="O30" s="3">
        <f>+'PËRMBLEDHJA MUJORE '!L35</f>
        <v>0</v>
      </c>
      <c r="P30" s="3">
        <f>+'PËRMBLEDHJA MUJORE '!M35</f>
        <v>0</v>
      </c>
      <c r="Q30" s="3">
        <f>+'PËRMBLEDHJA MUJORE '!N35</f>
        <v>0</v>
      </c>
      <c r="R30" s="12">
        <f t="shared" si="3"/>
        <v>0</v>
      </c>
      <c r="S30" s="3">
        <f t="shared" si="4"/>
        <v>0</v>
      </c>
    </row>
    <row r="31" spans="1:19" x14ac:dyDescent="0.25">
      <c r="A31" s="2" t="s">
        <v>35</v>
      </c>
      <c r="B31" s="9">
        <v>50503</v>
      </c>
      <c r="C31" s="3">
        <f>'PËRMBLEDHJA MUJORE '!C36</f>
        <v>0</v>
      </c>
      <c r="D31" s="3">
        <f>'PËRMBLEDHJA MUJORE '!D36</f>
        <v>0</v>
      </c>
      <c r="E31" s="3">
        <f>'PËRMBLEDHJA MUJORE '!E36</f>
        <v>0</v>
      </c>
      <c r="F31" s="8">
        <f t="shared" si="5"/>
        <v>0</v>
      </c>
      <c r="G31" s="33">
        <f>+'PËRMBLEDHJA MUJORE '!F36</f>
        <v>0</v>
      </c>
      <c r="H31" s="33">
        <f>+'PËRMBLEDHJA MUJORE '!G36</f>
        <v>0</v>
      </c>
      <c r="I31" s="33">
        <f>+'PËRMBLEDHJA MUJORE '!H36</f>
        <v>0</v>
      </c>
      <c r="J31" s="8">
        <f t="shared" si="1"/>
        <v>0</v>
      </c>
      <c r="K31" s="3">
        <f>+'PËRMBLEDHJA MUJORE '!I36</f>
        <v>0</v>
      </c>
      <c r="L31" s="3">
        <f>+'PËRMBLEDHJA MUJORE '!J36</f>
        <v>0</v>
      </c>
      <c r="M31" s="3">
        <f>+'PËRMBLEDHJA MUJORE '!K36</f>
        <v>0</v>
      </c>
      <c r="N31" s="12">
        <f t="shared" si="2"/>
        <v>0</v>
      </c>
      <c r="O31" s="3">
        <f>+'PËRMBLEDHJA MUJORE '!L36</f>
        <v>0</v>
      </c>
      <c r="P31" s="3">
        <f>+'PËRMBLEDHJA MUJORE '!M36</f>
        <v>0</v>
      </c>
      <c r="Q31" s="3">
        <f>+'PËRMBLEDHJA MUJORE '!N36</f>
        <v>0</v>
      </c>
      <c r="R31" s="12">
        <f t="shared" si="3"/>
        <v>0</v>
      </c>
      <c r="S31" s="3">
        <f t="shared" si="4"/>
        <v>0</v>
      </c>
    </row>
    <row r="32" spans="1:19" x14ac:dyDescent="0.25">
      <c r="A32" s="2" t="s">
        <v>36</v>
      </c>
      <c r="B32" s="9">
        <v>50504</v>
      </c>
      <c r="C32" s="3">
        <f>'PËRMBLEDHJA MUJORE '!C37</f>
        <v>1519</v>
      </c>
      <c r="D32" s="3">
        <f>'PËRMBLEDHJA MUJORE '!D37</f>
        <v>3079</v>
      </c>
      <c r="E32" s="3">
        <f>'PËRMBLEDHJA MUJORE '!E37</f>
        <v>3185</v>
      </c>
      <c r="F32" s="8">
        <f t="shared" si="5"/>
        <v>7783</v>
      </c>
      <c r="G32" s="7">
        <f>+'PËRMBLEDHJA MUJORE '!F37</f>
        <v>0</v>
      </c>
      <c r="H32" s="7">
        <f>+'PËRMBLEDHJA MUJORE '!G37</f>
        <v>0</v>
      </c>
      <c r="I32" s="7">
        <f>+'PËRMBLEDHJA MUJORE '!H37</f>
        <v>0</v>
      </c>
      <c r="J32" s="12">
        <f>SUM(G32:I32)</f>
        <v>0</v>
      </c>
      <c r="K32" s="3">
        <f>+'PËRMBLEDHJA MUJORE '!I37</f>
        <v>0</v>
      </c>
      <c r="L32" s="3">
        <f>+'PËRMBLEDHJA MUJORE '!J37</f>
        <v>0</v>
      </c>
      <c r="M32" s="3">
        <f>+'PËRMBLEDHJA MUJORE '!K37</f>
        <v>0</v>
      </c>
      <c r="N32" s="12">
        <f>SUM(K32:M32)</f>
        <v>0</v>
      </c>
      <c r="O32" s="3">
        <f>+'PËRMBLEDHJA MUJORE '!L37</f>
        <v>0</v>
      </c>
      <c r="P32" s="3">
        <f>+'PËRMBLEDHJA MUJORE '!M37</f>
        <v>0</v>
      </c>
      <c r="Q32" s="3">
        <f>+'PËRMBLEDHJA MUJORE '!N37</f>
        <v>0</v>
      </c>
      <c r="R32" s="12">
        <f>SUM(O32:Q32)</f>
        <v>0</v>
      </c>
      <c r="S32" s="3">
        <f t="shared" si="4"/>
        <v>7783</v>
      </c>
    </row>
    <row r="33" spans="1:20" x14ac:dyDescent="0.25">
      <c r="A33" s="2" t="s">
        <v>38</v>
      </c>
      <c r="B33" s="9">
        <v>50507</v>
      </c>
      <c r="C33" s="3">
        <f>'PËRMBLEDHJA MUJORE '!C38</f>
        <v>0</v>
      </c>
      <c r="D33" s="3">
        <f>'PËRMBLEDHJA MUJORE '!D38</f>
        <v>0</v>
      </c>
      <c r="E33" s="3">
        <f>'PËRMBLEDHJA MUJORE '!E38</f>
        <v>0</v>
      </c>
      <c r="F33" s="8">
        <f t="shared" si="5"/>
        <v>0</v>
      </c>
      <c r="G33" s="7">
        <f>+'PËRMBLEDHJA MUJORE '!F38</f>
        <v>0</v>
      </c>
      <c r="H33" s="7">
        <f>+'PËRMBLEDHJA MUJORE '!G38</f>
        <v>0</v>
      </c>
      <c r="I33" s="7">
        <f>+'PËRMBLEDHJA MUJORE '!H38</f>
        <v>0</v>
      </c>
      <c r="J33" s="8">
        <f t="shared" si="1"/>
        <v>0</v>
      </c>
      <c r="K33" s="3">
        <f>+'PËRMBLEDHJA MUJORE '!I38</f>
        <v>0</v>
      </c>
      <c r="L33" s="3">
        <f>+'PËRMBLEDHJA MUJORE '!J38</f>
        <v>0</v>
      </c>
      <c r="M33" s="3">
        <f>+'PËRMBLEDHJA MUJORE '!K38</f>
        <v>0</v>
      </c>
      <c r="N33" s="12">
        <f t="shared" si="2"/>
        <v>0</v>
      </c>
      <c r="O33" s="3">
        <f>+'PËRMBLEDHJA MUJORE '!L38</f>
        <v>0</v>
      </c>
      <c r="P33" s="3">
        <f>+'PËRMBLEDHJA MUJORE '!M38</f>
        <v>0</v>
      </c>
      <c r="Q33" s="3">
        <f>+'PËRMBLEDHJA MUJORE '!N38</f>
        <v>0</v>
      </c>
      <c r="R33" s="12">
        <f t="shared" si="3"/>
        <v>0</v>
      </c>
      <c r="S33" s="3">
        <f t="shared" si="4"/>
        <v>0</v>
      </c>
    </row>
    <row r="34" spans="1:20" x14ac:dyDescent="0.25">
      <c r="A34" s="14" t="s">
        <v>40</v>
      </c>
      <c r="B34" s="11"/>
      <c r="C34" s="12">
        <f t="shared" ref="C34:I34" si="6">SUM(C19:C33)+C11</f>
        <v>15890.81</v>
      </c>
      <c r="D34" s="12">
        <f t="shared" si="6"/>
        <v>18183.25</v>
      </c>
      <c r="E34" s="12">
        <f t="shared" si="6"/>
        <v>27027.460000000003</v>
      </c>
      <c r="F34" s="12">
        <f t="shared" si="6"/>
        <v>61101.520000000004</v>
      </c>
      <c r="G34" s="12">
        <f t="shared" si="6"/>
        <v>0</v>
      </c>
      <c r="H34" s="12">
        <f t="shared" si="6"/>
        <v>0</v>
      </c>
      <c r="I34" s="12">
        <f t="shared" si="6"/>
        <v>0</v>
      </c>
      <c r="J34" s="12">
        <f t="shared" si="1"/>
        <v>0</v>
      </c>
      <c r="K34" s="12">
        <f>SUM(K19:K33)+K11</f>
        <v>0</v>
      </c>
      <c r="L34" s="12">
        <f>SUM(L19:L33)+L11</f>
        <v>0</v>
      </c>
      <c r="M34" s="12">
        <f>SUM(M19:M33)+M11</f>
        <v>0</v>
      </c>
      <c r="N34" s="12">
        <f t="shared" si="2"/>
        <v>0</v>
      </c>
      <c r="O34" s="12">
        <f>SUM(O19:O33)+O11</f>
        <v>0</v>
      </c>
      <c r="P34" s="12">
        <f>SUM(P19:P33)+P11</f>
        <v>0</v>
      </c>
      <c r="Q34" s="12">
        <f>SUM(Q19:Q33)+Q11</f>
        <v>0</v>
      </c>
      <c r="R34" s="12">
        <f t="shared" si="3"/>
        <v>0</v>
      </c>
      <c r="S34" s="12">
        <f>F34+J34+N34+R34</f>
        <v>61101.520000000004</v>
      </c>
    </row>
    <row r="35" spans="1:20" x14ac:dyDescent="0.25">
      <c r="A35" s="2" t="s">
        <v>31</v>
      </c>
      <c r="B35" s="9">
        <v>50405</v>
      </c>
      <c r="C35" s="3">
        <f>+'PËRMBLEDHJA MUJORE '!C28</f>
        <v>0</v>
      </c>
      <c r="D35" s="3">
        <f>+'PËRMBLEDHJA MUJORE '!D28</f>
        <v>160</v>
      </c>
      <c r="E35" s="3">
        <f>+'PËRMBLEDHJA MUJORE '!E28</f>
        <v>0</v>
      </c>
      <c r="F35" s="8">
        <f t="shared" si="0"/>
        <v>160</v>
      </c>
      <c r="G35" s="3">
        <f>+'PËRMBLEDHJA MUJORE '!F28</f>
        <v>0</v>
      </c>
      <c r="H35" s="3">
        <f>+'PËRMBLEDHJA MUJORE '!G28</f>
        <v>0</v>
      </c>
      <c r="I35" s="3">
        <f>+'PËRMBLEDHJA MUJORE '!H28</f>
        <v>0</v>
      </c>
      <c r="J35" s="8">
        <f t="shared" si="1"/>
        <v>0</v>
      </c>
      <c r="K35" s="3">
        <f>+'PËRMBLEDHJA MUJORE '!I28</f>
        <v>0</v>
      </c>
      <c r="L35" s="3">
        <f>+'PËRMBLEDHJA MUJORE '!J28</f>
        <v>0</v>
      </c>
      <c r="M35" s="3">
        <f>+'PËRMBLEDHJA MUJORE '!K28</f>
        <v>0</v>
      </c>
      <c r="N35" s="12">
        <f t="shared" si="2"/>
        <v>0</v>
      </c>
      <c r="O35" s="3">
        <f>+'PËRMBLEDHJA MUJORE '!L28</f>
        <v>0</v>
      </c>
      <c r="P35" s="3">
        <f>+'PËRMBLEDHJA MUJORE '!M28</f>
        <v>0</v>
      </c>
      <c r="Q35" s="3">
        <f>+'PËRMBLEDHJA MUJORE '!N28</f>
        <v>0</v>
      </c>
      <c r="R35" s="12">
        <f t="shared" si="3"/>
        <v>0</v>
      </c>
      <c r="S35" s="3">
        <f t="shared" si="4"/>
        <v>160</v>
      </c>
    </row>
    <row r="36" spans="1:20" x14ac:dyDescent="0.25">
      <c r="A36" s="14" t="s">
        <v>40</v>
      </c>
      <c r="B36" s="11"/>
      <c r="C36" s="12">
        <f>SUM(C35)</f>
        <v>0</v>
      </c>
      <c r="D36" s="12">
        <f t="shared" ref="D36:P36" si="7">SUM(D35)</f>
        <v>160</v>
      </c>
      <c r="E36" s="12">
        <f t="shared" si="7"/>
        <v>0</v>
      </c>
      <c r="F36" s="12">
        <f>SUM(C36:E36)</f>
        <v>160</v>
      </c>
      <c r="G36" s="12">
        <f>SUM(G35)</f>
        <v>0</v>
      </c>
      <c r="H36" s="12">
        <f>SUM(H35)</f>
        <v>0</v>
      </c>
      <c r="I36" s="12">
        <f t="shared" si="7"/>
        <v>0</v>
      </c>
      <c r="J36" s="8">
        <f t="shared" si="1"/>
        <v>0</v>
      </c>
      <c r="K36" s="12">
        <f t="shared" si="7"/>
        <v>0</v>
      </c>
      <c r="L36" s="12">
        <f t="shared" si="7"/>
        <v>0</v>
      </c>
      <c r="M36" s="12">
        <f>SUM(M35)</f>
        <v>0</v>
      </c>
      <c r="N36" s="12">
        <f t="shared" si="2"/>
        <v>0</v>
      </c>
      <c r="O36" s="12">
        <f t="shared" si="7"/>
        <v>0</v>
      </c>
      <c r="P36" s="12">
        <f t="shared" si="7"/>
        <v>0</v>
      </c>
      <c r="Q36" s="12">
        <f>SUM(Q35)</f>
        <v>0</v>
      </c>
      <c r="R36" s="12">
        <f t="shared" si="3"/>
        <v>0</v>
      </c>
      <c r="S36" s="12">
        <f>F36+J36+N36+R36</f>
        <v>160</v>
      </c>
    </row>
    <row r="37" spans="1:20" x14ac:dyDescent="0.25">
      <c r="A37" s="2" t="s">
        <v>32</v>
      </c>
      <c r="B37" s="9">
        <v>50407</v>
      </c>
      <c r="C37" s="3">
        <f>+'PËRMBLEDHJA MUJORE '!C30</f>
        <v>1790.8</v>
      </c>
      <c r="D37" s="3">
        <f>+'PËRMBLEDHJA MUJORE '!D30</f>
        <v>2206.0500000000002</v>
      </c>
      <c r="E37" s="3">
        <f>+'PËRMBLEDHJA MUJORE '!E30</f>
        <v>10199.700000000001</v>
      </c>
      <c r="F37" s="8">
        <f t="shared" si="0"/>
        <v>14196.550000000001</v>
      </c>
      <c r="G37" s="7">
        <f>+'PËRMBLEDHJA MUJORE '!F30</f>
        <v>0</v>
      </c>
      <c r="H37" s="7">
        <f>+'PËRMBLEDHJA MUJORE '!G30</f>
        <v>0</v>
      </c>
      <c r="I37" s="7">
        <f>+'PËRMBLEDHJA MUJORE '!H30</f>
        <v>0</v>
      </c>
      <c r="J37" s="8">
        <f t="shared" si="1"/>
        <v>0</v>
      </c>
      <c r="K37" s="3">
        <f>+'PËRMBLEDHJA MUJORE '!I30</f>
        <v>0</v>
      </c>
      <c r="L37" s="3">
        <f>+'PËRMBLEDHJA MUJORE '!J30</f>
        <v>0</v>
      </c>
      <c r="M37" s="3">
        <f>+'PËRMBLEDHJA MUJORE '!K30</f>
        <v>0</v>
      </c>
      <c r="N37" s="12">
        <f t="shared" si="2"/>
        <v>0</v>
      </c>
      <c r="O37" s="3">
        <f>+'PËRMBLEDHJA MUJORE '!L30</f>
        <v>0</v>
      </c>
      <c r="P37" s="3">
        <f>+'PËRMBLEDHJA MUJORE '!M30</f>
        <v>0</v>
      </c>
      <c r="Q37" s="3">
        <f>+'PËRMBLEDHJA MUJORE '!N30</f>
        <v>0</v>
      </c>
      <c r="R37" s="12">
        <f t="shared" si="3"/>
        <v>0</v>
      </c>
      <c r="S37" s="3">
        <f t="shared" si="4"/>
        <v>14196.550000000001</v>
      </c>
    </row>
    <row r="38" spans="1:20" x14ac:dyDescent="0.25">
      <c r="A38" s="2" t="s">
        <v>33</v>
      </c>
      <c r="B38" s="9">
        <v>50408</v>
      </c>
      <c r="C38" s="3">
        <f>+'PËRMBLEDHJA MUJORE '!C31</f>
        <v>563.75</v>
      </c>
      <c r="D38" s="3">
        <f>+'PËRMBLEDHJA MUJORE '!D31</f>
        <v>432</v>
      </c>
      <c r="E38" s="3">
        <f>+'PËRMBLEDHJA MUJORE '!E31</f>
        <v>0</v>
      </c>
      <c r="F38" s="8">
        <f t="shared" si="0"/>
        <v>995.75</v>
      </c>
      <c r="G38" s="7">
        <f>+'PËRMBLEDHJA MUJORE '!F31</f>
        <v>0</v>
      </c>
      <c r="H38" s="7">
        <f>+'PËRMBLEDHJA MUJORE '!G31</f>
        <v>0</v>
      </c>
      <c r="I38" s="7">
        <f>+'PËRMBLEDHJA MUJORE '!H31</f>
        <v>0</v>
      </c>
      <c r="J38" s="8">
        <f t="shared" si="1"/>
        <v>0</v>
      </c>
      <c r="K38" s="3">
        <f>+'PËRMBLEDHJA MUJORE '!I31</f>
        <v>0</v>
      </c>
      <c r="L38" s="3">
        <f>+'PËRMBLEDHJA MUJORE '!J31</f>
        <v>0</v>
      </c>
      <c r="M38" s="3">
        <f>+'PËRMBLEDHJA MUJORE '!K31</f>
        <v>0</v>
      </c>
      <c r="N38" s="12">
        <f t="shared" si="2"/>
        <v>0</v>
      </c>
      <c r="O38" s="3">
        <f>+'PËRMBLEDHJA MUJORE '!L31</f>
        <v>0</v>
      </c>
      <c r="P38" s="3">
        <f>+'PËRMBLEDHJA MUJORE '!M31</f>
        <v>0</v>
      </c>
      <c r="Q38" s="3">
        <f>+'PËRMBLEDHJA MUJORE '!N31</f>
        <v>0</v>
      </c>
      <c r="R38" s="12">
        <f t="shared" si="3"/>
        <v>0</v>
      </c>
      <c r="S38" s="3">
        <f t="shared" si="4"/>
        <v>995.75</v>
      </c>
    </row>
    <row r="39" spans="1:20" x14ac:dyDescent="0.25">
      <c r="A39" s="14" t="s">
        <v>40</v>
      </c>
      <c r="B39" s="11"/>
      <c r="C39" s="12">
        <f>SUM(C37:C38)</f>
        <v>2354.5500000000002</v>
      </c>
      <c r="D39" s="12">
        <f>SUM(D37:D38)</f>
        <v>2638.05</v>
      </c>
      <c r="E39" s="12">
        <f>SUM(E37:E38)</f>
        <v>10199.700000000001</v>
      </c>
      <c r="F39" s="12">
        <f>SUM(C39:E39)</f>
        <v>15192.300000000001</v>
      </c>
      <c r="G39" s="12">
        <f>SUM(G37:G38)</f>
        <v>0</v>
      </c>
      <c r="H39" s="12">
        <f>SUM(H37:H38)</f>
        <v>0</v>
      </c>
      <c r="I39" s="12">
        <f>SUM(I37:I38)</f>
        <v>0</v>
      </c>
      <c r="J39" s="12">
        <f t="shared" si="1"/>
        <v>0</v>
      </c>
      <c r="K39" s="12">
        <f>SUM(K37:K38)</f>
        <v>0</v>
      </c>
      <c r="L39" s="12">
        <f>SUM(L37:L38)</f>
        <v>0</v>
      </c>
      <c r="M39" s="12">
        <f>SUM(M37:M38)</f>
        <v>0</v>
      </c>
      <c r="N39" s="12">
        <f t="shared" si="2"/>
        <v>0</v>
      </c>
      <c r="O39" s="12">
        <f>SUM(O37:O38)</f>
        <v>0</v>
      </c>
      <c r="P39" s="12">
        <f>SUM(P37:P38)</f>
        <v>0</v>
      </c>
      <c r="Q39" s="12">
        <f>SUM(Q37:Q38)</f>
        <v>0</v>
      </c>
      <c r="R39" s="12">
        <f t="shared" si="3"/>
        <v>0</v>
      </c>
      <c r="S39" s="12">
        <f>F39+J39+N39+R39</f>
        <v>15192.300000000001</v>
      </c>
    </row>
    <row r="40" spans="1:20" x14ac:dyDescent="0.25">
      <c r="A40" s="2" t="s">
        <v>64</v>
      </c>
      <c r="B40" s="9">
        <v>50409</v>
      </c>
      <c r="C40" s="3">
        <f>+'PËRMBLEDHJA MUJORE '!C32</f>
        <v>813.83</v>
      </c>
      <c r="D40" s="3">
        <f>+'PËRMBLEDHJA MUJORE '!D32</f>
        <v>0</v>
      </c>
      <c r="E40" s="3">
        <f>+'PËRMBLEDHJA MUJORE '!E32</f>
        <v>12635.64</v>
      </c>
      <c r="F40" s="8">
        <f t="shared" si="0"/>
        <v>13449.47</v>
      </c>
      <c r="G40" s="7">
        <f>+'PËRMBLEDHJA MUJORE '!F32</f>
        <v>0</v>
      </c>
      <c r="H40" s="7">
        <f>+'PËRMBLEDHJA MUJORE '!G32</f>
        <v>0</v>
      </c>
      <c r="I40" s="7">
        <f>+'PËRMBLEDHJA MUJORE '!H32</f>
        <v>0</v>
      </c>
      <c r="J40" s="8">
        <f>SUM(G40:I40)</f>
        <v>0</v>
      </c>
      <c r="K40" s="3">
        <f>+'PËRMBLEDHJA MUJORE '!I32</f>
        <v>0</v>
      </c>
      <c r="L40" s="3">
        <f>+'PËRMBLEDHJA MUJORE '!J32</f>
        <v>0</v>
      </c>
      <c r="M40" s="3">
        <f>+'PËRMBLEDHJA MUJORE '!K32</f>
        <v>0</v>
      </c>
      <c r="N40" s="12">
        <f>SUM(K40:M40)</f>
        <v>0</v>
      </c>
      <c r="O40" s="3">
        <f>+'PËRMBLEDHJA MUJORE '!L32</f>
        <v>0</v>
      </c>
      <c r="P40" s="3">
        <f>+'PËRMBLEDHJA MUJORE '!M32</f>
        <v>0</v>
      </c>
      <c r="Q40" s="3">
        <f>+'PËRMBLEDHJA MUJORE '!N32</f>
        <v>0</v>
      </c>
      <c r="R40" s="12">
        <f t="shared" si="3"/>
        <v>0</v>
      </c>
      <c r="S40" s="3">
        <f t="shared" si="4"/>
        <v>13449.47</v>
      </c>
    </row>
    <row r="41" spans="1:20" x14ac:dyDescent="0.25">
      <c r="A41" s="2" t="s">
        <v>65</v>
      </c>
      <c r="B41" s="9">
        <v>50409</v>
      </c>
      <c r="C41" s="3">
        <f>+'PËRMBLEDHJA MUJORE '!C33</f>
        <v>4556.5</v>
      </c>
      <c r="D41" s="3">
        <f>+'PËRMBLEDHJA MUJORE '!D33</f>
        <v>4909</v>
      </c>
      <c r="E41" s="3">
        <f>+'PËRMBLEDHJA MUJORE '!E33</f>
        <v>4680</v>
      </c>
      <c r="F41" s="8">
        <f t="shared" si="0"/>
        <v>14145.5</v>
      </c>
      <c r="G41" s="7">
        <f>+'PËRMBLEDHJA MUJORE '!F33</f>
        <v>0</v>
      </c>
      <c r="H41" s="7">
        <f>+'PËRMBLEDHJA MUJORE '!G33</f>
        <v>0</v>
      </c>
      <c r="I41" s="7">
        <f>+'PËRMBLEDHJA MUJORE '!H33</f>
        <v>0</v>
      </c>
      <c r="J41" s="8">
        <f>SUM(G41:I41)</f>
        <v>0</v>
      </c>
      <c r="K41" s="3">
        <f>+'PËRMBLEDHJA MUJORE '!I33</f>
        <v>0</v>
      </c>
      <c r="L41" s="3">
        <f>+'PËRMBLEDHJA MUJORE '!J33</f>
        <v>0</v>
      </c>
      <c r="M41" s="3">
        <f>+'PËRMBLEDHJA MUJORE '!K33</f>
        <v>0</v>
      </c>
      <c r="N41" s="12">
        <f t="shared" si="2"/>
        <v>0</v>
      </c>
      <c r="O41" s="3">
        <f>+'PËRMBLEDHJA MUJORE '!L33</f>
        <v>0</v>
      </c>
      <c r="P41" s="3">
        <f>+'PËRMBLEDHJA MUJORE '!M33</f>
        <v>0</v>
      </c>
      <c r="Q41" s="3">
        <f>+'PËRMBLEDHJA MUJORE '!N33</f>
        <v>0</v>
      </c>
      <c r="R41" s="12">
        <f t="shared" si="3"/>
        <v>0</v>
      </c>
      <c r="S41" s="3">
        <f>+'PËRMBLEDHJA MUJORE '!O33</f>
        <v>14145.5</v>
      </c>
    </row>
    <row r="42" spans="1:20" x14ac:dyDescent="0.25">
      <c r="A42" s="2" t="s">
        <v>66</v>
      </c>
      <c r="B42" s="9">
        <v>50409</v>
      </c>
      <c r="C42" s="3">
        <f>+'PËRMBLEDHJA MUJORE '!C34</f>
        <v>3195</v>
      </c>
      <c r="D42" s="3">
        <f>+'PËRMBLEDHJA MUJORE '!D34</f>
        <v>3420</v>
      </c>
      <c r="E42" s="3">
        <f>+'PËRMBLEDHJA MUJORE '!E34</f>
        <v>3540</v>
      </c>
      <c r="F42" s="8">
        <f t="shared" si="0"/>
        <v>10155</v>
      </c>
      <c r="G42" s="7">
        <f>+'PËRMBLEDHJA MUJORE '!F34</f>
        <v>0</v>
      </c>
      <c r="H42" s="7">
        <f>+'PËRMBLEDHJA MUJORE '!G34</f>
        <v>0</v>
      </c>
      <c r="I42" s="7">
        <f>+'PËRMBLEDHJA MUJORE '!H34</f>
        <v>0</v>
      </c>
      <c r="J42" s="8">
        <f>SUM(G42:I42)</f>
        <v>0</v>
      </c>
      <c r="K42" s="3">
        <f>+'PËRMBLEDHJA MUJORE '!I34</f>
        <v>0</v>
      </c>
      <c r="L42" s="3">
        <f>+'PËRMBLEDHJA MUJORE '!J34</f>
        <v>0</v>
      </c>
      <c r="M42" s="3">
        <f>+'PËRMBLEDHJA MUJORE '!K34</f>
        <v>0</v>
      </c>
      <c r="N42" s="12">
        <f t="shared" si="2"/>
        <v>0</v>
      </c>
      <c r="O42" s="3">
        <f>+'PËRMBLEDHJA MUJORE '!L34</f>
        <v>0</v>
      </c>
      <c r="P42" s="3">
        <f>+'PËRMBLEDHJA MUJORE '!M34</f>
        <v>0</v>
      </c>
      <c r="Q42" s="3">
        <f>+'PËRMBLEDHJA MUJORE '!N34</f>
        <v>0</v>
      </c>
      <c r="R42" s="12">
        <f t="shared" si="3"/>
        <v>0</v>
      </c>
      <c r="S42" s="3">
        <f>+'PËRMBLEDHJA MUJORE '!O34</f>
        <v>10155</v>
      </c>
    </row>
    <row r="43" spans="1:20" x14ac:dyDescent="0.25">
      <c r="A43" s="14" t="s">
        <v>40</v>
      </c>
      <c r="B43" s="14"/>
      <c r="C43" s="13">
        <f>SUM(C40:C42)</f>
        <v>8565.33</v>
      </c>
      <c r="D43" s="13">
        <f>SUM(D40:D42)</f>
        <v>8329</v>
      </c>
      <c r="E43" s="13">
        <f>SUM(E40:E42)</f>
        <v>20855.64</v>
      </c>
      <c r="F43" s="12">
        <f t="shared" si="0"/>
        <v>37749.97</v>
      </c>
      <c r="G43" s="13">
        <f>SUM(G40:G42)</f>
        <v>0</v>
      </c>
      <c r="H43" s="13">
        <f>SUM(H40:H42)</f>
        <v>0</v>
      </c>
      <c r="I43" s="13">
        <f>SUM(I40:I42)</f>
        <v>0</v>
      </c>
      <c r="J43" s="12">
        <f t="shared" si="1"/>
        <v>0</v>
      </c>
      <c r="K43" s="13">
        <f>SUM(K40:K42)</f>
        <v>0</v>
      </c>
      <c r="L43" s="13">
        <f>SUM(L40:L42)</f>
        <v>0</v>
      </c>
      <c r="M43" s="13">
        <f>SUM(M40:M42)</f>
        <v>0</v>
      </c>
      <c r="N43" s="12">
        <f t="shared" si="2"/>
        <v>0</v>
      </c>
      <c r="O43" s="13">
        <f>SUM(O40:O42)</f>
        <v>0</v>
      </c>
      <c r="P43" s="13">
        <f>SUM(P40:P42)</f>
        <v>0</v>
      </c>
      <c r="Q43" s="13">
        <f>SUM(Q40:Q42)</f>
        <v>0</v>
      </c>
      <c r="R43" s="12">
        <f t="shared" si="3"/>
        <v>0</v>
      </c>
      <c r="S43" s="12">
        <f>F43+J43+N43+R43</f>
        <v>37749.97</v>
      </c>
    </row>
    <row r="44" spans="1:20" x14ac:dyDescent="0.25">
      <c r="A44" s="31"/>
      <c r="B44" s="31"/>
      <c r="C44" s="32">
        <f>C43+C39+C36+C34+C18+C6+C4</f>
        <v>66546.55</v>
      </c>
      <c r="D44" s="32">
        <f t="shared" ref="D44:P44" si="8">D43+D39+D36+D34+D18+D6+D4</f>
        <v>63306.400000000001</v>
      </c>
      <c r="E44" s="32">
        <f>E43+E39+E36+E34+E18+E6+E4</f>
        <v>111948.61</v>
      </c>
      <c r="F44" s="32">
        <f>F43+F39+F36+F34+F18+F6+F4</f>
        <v>241801.56</v>
      </c>
      <c r="G44" s="32">
        <f>G43+G39+G36+G34+G18+G6+G4</f>
        <v>0</v>
      </c>
      <c r="H44" s="32">
        <f t="shared" si="8"/>
        <v>0</v>
      </c>
      <c r="I44" s="32">
        <f t="shared" si="8"/>
        <v>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>M43+M39+M36+M34+M18+M6+M4</f>
        <v>0</v>
      </c>
      <c r="N44" s="32">
        <f t="shared" si="8"/>
        <v>0</v>
      </c>
      <c r="O44" s="32">
        <f>O43+O39+O36+O34+O18+O6+O4</f>
        <v>0</v>
      </c>
      <c r="P44" s="32">
        <f t="shared" si="8"/>
        <v>0</v>
      </c>
      <c r="Q44" s="32">
        <f>Q43+Q39+Q36+Q34+Q18+Q6+Q4</f>
        <v>0</v>
      </c>
      <c r="R44" s="32">
        <f>R43+R39+R36+R34+R18+R6+R4</f>
        <v>0</v>
      </c>
      <c r="S44" s="32">
        <f>S43+S39+S36+S34+S18+S6+S4</f>
        <v>241801.56</v>
      </c>
      <c r="T44" s="1"/>
    </row>
    <row r="45" spans="1:20" s="129" customFormat="1" x14ac:dyDescent="0.25">
      <c r="A45" s="127" t="s">
        <v>215</v>
      </c>
      <c r="B45" s="130">
        <v>50409</v>
      </c>
      <c r="C45" s="131"/>
      <c r="D45" s="131"/>
      <c r="E45" s="4">
        <f>+'PËRMBLEDHJA MUJORE '!E40</f>
        <v>106054.84</v>
      </c>
      <c r="F45" s="8">
        <f>SUM(C45:E45)</f>
        <v>106054.84</v>
      </c>
      <c r="G45" s="131"/>
      <c r="H45" s="131"/>
      <c r="I45" s="131"/>
      <c r="J45" s="8">
        <f t="shared" si="1"/>
        <v>0</v>
      </c>
      <c r="K45" s="131"/>
      <c r="L45" s="131"/>
      <c r="M45" s="131"/>
      <c r="N45" s="12">
        <f t="shared" si="2"/>
        <v>0</v>
      </c>
      <c r="O45" s="131"/>
      <c r="P45" s="131"/>
      <c r="Q45" s="131"/>
      <c r="R45" s="12">
        <f t="shared" si="3"/>
        <v>0</v>
      </c>
      <c r="S45" s="5">
        <f>F45+J45+N45+R45</f>
        <v>106054.84</v>
      </c>
      <c r="T45" s="132"/>
    </row>
    <row r="46" spans="1:20" x14ac:dyDescent="0.25">
      <c r="A46" s="2" t="s">
        <v>41</v>
      </c>
      <c r="B46" s="2"/>
      <c r="C46" s="4">
        <f>+'PËRMBLEDHJA MUJORE '!C41</f>
        <v>8740</v>
      </c>
      <c r="D46" s="4">
        <f>+'PËRMBLEDHJA MUJORE '!D41</f>
        <v>4360</v>
      </c>
      <c r="E46" s="4">
        <f>+'PËRMBLEDHJA MUJORE '!E41</f>
        <v>1600</v>
      </c>
      <c r="F46" s="8">
        <f>SUM(C46:E46)</f>
        <v>14700</v>
      </c>
      <c r="G46" s="4">
        <f>+'PËRMBLEDHJA MUJORE '!F41</f>
        <v>0</v>
      </c>
      <c r="H46" s="4">
        <f>+'PËRMBLEDHJA MUJORE '!G41</f>
        <v>0</v>
      </c>
      <c r="I46" s="4">
        <f>+'PËRMBLEDHJA MUJORE '!H41</f>
        <v>0</v>
      </c>
      <c r="J46" s="8">
        <f t="shared" si="1"/>
        <v>0</v>
      </c>
      <c r="K46" s="4">
        <f>+'PËRMBLEDHJA MUJORE '!I41</f>
        <v>0</v>
      </c>
      <c r="L46" s="4">
        <f>+'PËRMBLEDHJA MUJORE '!J41</f>
        <v>0</v>
      </c>
      <c r="M46" s="4">
        <f>+'PËRMBLEDHJA MUJORE '!K41</f>
        <v>0</v>
      </c>
      <c r="N46" s="12">
        <f t="shared" si="2"/>
        <v>0</v>
      </c>
      <c r="O46" s="4">
        <f>+'PËRMBLEDHJA MUJORE '!L41</f>
        <v>0</v>
      </c>
      <c r="P46" s="4">
        <f>+'PËRMBLEDHJA MUJORE '!M41</f>
        <v>0</v>
      </c>
      <c r="Q46" s="4">
        <f>+'PËRMBLEDHJA MUJORE '!N41</f>
        <v>0</v>
      </c>
      <c r="R46" s="12">
        <f t="shared" si="3"/>
        <v>0</v>
      </c>
      <c r="S46" s="5">
        <f>F46+J46+N46+R46</f>
        <v>14700</v>
      </c>
    </row>
    <row r="47" spans="1:20" x14ac:dyDescent="0.25">
      <c r="A47" s="2" t="s">
        <v>42</v>
      </c>
      <c r="B47" s="2"/>
      <c r="C47" s="4">
        <f>+'PËRMBLEDHJA MUJORE '!C42</f>
        <v>26449.5</v>
      </c>
      <c r="D47" s="4">
        <f>+'PËRMBLEDHJA MUJORE '!D42</f>
        <v>26237</v>
      </c>
      <c r="E47" s="4">
        <f>+'PËRMBLEDHJA MUJORE '!E42</f>
        <v>29404.5</v>
      </c>
      <c r="F47" s="8">
        <f t="shared" si="0"/>
        <v>82091</v>
      </c>
      <c r="G47" s="4">
        <f>+'PËRMBLEDHJA MUJORE '!F42</f>
        <v>0</v>
      </c>
      <c r="H47" s="4">
        <f>+'PËRMBLEDHJA MUJORE '!G42</f>
        <v>0</v>
      </c>
      <c r="I47" s="4">
        <f>+'PËRMBLEDHJA MUJORE '!H42</f>
        <v>0</v>
      </c>
      <c r="J47" s="8">
        <f t="shared" si="1"/>
        <v>0</v>
      </c>
      <c r="K47" s="4">
        <f>+'PËRMBLEDHJA MUJORE '!I42</f>
        <v>0</v>
      </c>
      <c r="L47" s="4">
        <f>+'PËRMBLEDHJA MUJORE '!J42</f>
        <v>0</v>
      </c>
      <c r="M47" s="4">
        <f>+'PËRMBLEDHJA MUJORE '!K42</f>
        <v>0</v>
      </c>
      <c r="N47" s="12">
        <f t="shared" si="2"/>
        <v>0</v>
      </c>
      <c r="O47" s="4">
        <f>+'PËRMBLEDHJA MUJORE '!L42</f>
        <v>0</v>
      </c>
      <c r="P47" s="4">
        <f>+'PËRMBLEDHJA MUJORE '!M42</f>
        <v>0</v>
      </c>
      <c r="Q47" s="4">
        <f>+'PËRMBLEDHJA MUJORE '!N42</f>
        <v>0</v>
      </c>
      <c r="R47" s="12">
        <f t="shared" si="3"/>
        <v>0</v>
      </c>
      <c r="S47" s="5">
        <f t="shared" si="4"/>
        <v>82091</v>
      </c>
    </row>
    <row r="48" spans="1:20" x14ac:dyDescent="0.25">
      <c r="A48" s="2" t="s">
        <v>73</v>
      </c>
      <c r="B48" s="2"/>
      <c r="C48" s="4">
        <f>+'PËRMBLEDHJA MUJORE '!C43</f>
        <v>0</v>
      </c>
      <c r="D48" s="4">
        <f>+'PËRMBLEDHJA MUJORE '!D43</f>
        <v>19.5</v>
      </c>
      <c r="E48" s="4">
        <f>+'PËRMBLEDHJA MUJORE '!E43</f>
        <v>24.9</v>
      </c>
      <c r="F48" s="8">
        <f t="shared" si="0"/>
        <v>44.4</v>
      </c>
      <c r="G48" s="4">
        <f>+'PËRMBLEDHJA MUJORE '!F43</f>
        <v>0</v>
      </c>
      <c r="H48" s="4">
        <f>+'PËRMBLEDHJA MUJORE '!G43</f>
        <v>0</v>
      </c>
      <c r="I48" s="4">
        <f>+'PËRMBLEDHJA MUJORE '!H43</f>
        <v>0</v>
      </c>
      <c r="J48" s="8">
        <f t="shared" si="1"/>
        <v>0</v>
      </c>
      <c r="K48" s="4">
        <f>+'PËRMBLEDHJA MUJORE '!I43</f>
        <v>0</v>
      </c>
      <c r="L48" s="4">
        <f>+'PËRMBLEDHJA MUJORE '!J43</f>
        <v>0</v>
      </c>
      <c r="M48" s="4">
        <f>+'PËRMBLEDHJA MUJORE '!K43</f>
        <v>0</v>
      </c>
      <c r="N48" s="12">
        <f t="shared" si="2"/>
        <v>0</v>
      </c>
      <c r="O48" s="4"/>
      <c r="P48" s="4">
        <f>+'PËRMBLEDHJA MUJORE '!M43</f>
        <v>0</v>
      </c>
      <c r="Q48" s="4">
        <f>+'PËRMBLEDHJA MUJORE '!N43</f>
        <v>0</v>
      </c>
      <c r="R48" s="12">
        <f t="shared" si="3"/>
        <v>0</v>
      </c>
      <c r="S48" s="5">
        <f>F48+J48+N48+R48</f>
        <v>44.4</v>
      </c>
    </row>
    <row r="49" spans="1:19" x14ac:dyDescent="0.25">
      <c r="A49" s="125" t="s">
        <v>112</v>
      </c>
      <c r="B49" s="125"/>
      <c r="C49" s="126">
        <f>SUM(C44:C48)</f>
        <v>101736.05</v>
      </c>
      <c r="D49" s="126">
        <f t="shared" ref="D49:R49" si="9">SUM(D44:D48)</f>
        <v>93922.9</v>
      </c>
      <c r="E49" s="126">
        <f>SUM(E44:E48)</f>
        <v>249032.85</v>
      </c>
      <c r="F49" s="126">
        <f t="shared" si="9"/>
        <v>444691.80000000005</v>
      </c>
      <c r="G49" s="126">
        <f>SUM(G44:G48)</f>
        <v>0</v>
      </c>
      <c r="H49" s="126">
        <f t="shared" si="9"/>
        <v>0</v>
      </c>
      <c r="I49" s="126">
        <f t="shared" si="9"/>
        <v>0</v>
      </c>
      <c r="J49" s="126">
        <f t="shared" si="9"/>
        <v>0</v>
      </c>
      <c r="K49" s="126">
        <f t="shared" si="9"/>
        <v>0</v>
      </c>
      <c r="L49" s="126">
        <f t="shared" si="9"/>
        <v>0</v>
      </c>
      <c r="M49" s="126">
        <f t="shared" si="9"/>
        <v>0</v>
      </c>
      <c r="N49" s="126">
        <f t="shared" si="9"/>
        <v>0</v>
      </c>
      <c r="O49" s="126">
        <f t="shared" si="9"/>
        <v>0</v>
      </c>
      <c r="P49" s="126">
        <f t="shared" si="9"/>
        <v>0</v>
      </c>
      <c r="Q49" s="126">
        <f>SUM(Q44:Q48)</f>
        <v>0</v>
      </c>
      <c r="R49" s="126">
        <f t="shared" si="9"/>
        <v>0</v>
      </c>
      <c r="S49" s="126">
        <f>SUM(S44:S48)</f>
        <v>444691.80000000005</v>
      </c>
    </row>
    <row r="50" spans="1:19" x14ac:dyDescent="0.25">
      <c r="S50" s="1"/>
    </row>
    <row r="51" spans="1:19" x14ac:dyDescent="0.25">
      <c r="F51" s="1"/>
      <c r="I51" s="1"/>
      <c r="O51" s="1"/>
      <c r="S51">
        <v>1172638.98</v>
      </c>
    </row>
    <row r="52" spans="1:19" x14ac:dyDescent="0.25">
      <c r="F52" s="1"/>
      <c r="H52" s="1"/>
      <c r="L52" s="1"/>
      <c r="M52" s="1"/>
      <c r="S52" s="1">
        <f>S51-S44</f>
        <v>930837.41999999993</v>
      </c>
    </row>
    <row r="53" spans="1:19" x14ac:dyDescent="0.25">
      <c r="F53" s="1"/>
      <c r="G53" s="1"/>
    </row>
  </sheetData>
  <pageMargins left="0.7" right="0.7" top="0.75" bottom="0.75" header="0.3" footer="0.3"/>
  <pageSetup scale="48" fitToHeight="0" orientation="landscape" r:id="rId1"/>
  <ignoredErrors>
    <ignoredError sqref="D5:J5 C25:S33 C20:E24 G20:S24 F47:S47 C44:D44 H44:L44 C35:S35 C34:F34 H34:L34 D10:S10 C6:J6 L6:R6 N5:S5 N44 C43:L43 N43:O43 C41:N41 C39:L39 N39 C38:S38 C36:L36 N36:R36 N34:R34 C19:S19 C18:L18 N18:R18 C14:S14 C11:L11 N11:R11 P44 P39:R39 C40:J40 R40:S40 C37:N37 P37:S37 D42:N42 R42:S42 R41:S41 R43 D46 R44:S44 D7:S7 D8:S8 D9:S9 D12:S12 D13:S13 C16:S17 D15:S15 G46:S46 F44" formula="1"/>
    <ignoredError sqref="F20:F24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9"/>
  <sheetViews>
    <sheetView workbookViewId="0">
      <selection activeCell="E19" sqref="E19"/>
    </sheetView>
  </sheetViews>
  <sheetFormatPr defaultRowHeight="15" x14ac:dyDescent="0.25"/>
  <sheetData>
    <row r="4" spans="4:4" x14ac:dyDescent="0.25">
      <c r="D4">
        <v>559.65</v>
      </c>
    </row>
    <row r="5" spans="4:4" x14ac:dyDescent="0.25">
      <c r="D5">
        <v>27.98</v>
      </c>
    </row>
    <row r="6" spans="4:4" x14ac:dyDescent="0.25">
      <c r="D6">
        <v>13.65</v>
      </c>
    </row>
    <row r="9" spans="4:4" x14ac:dyDescent="0.25">
      <c r="D9">
        <f>D4-D5-D6</f>
        <v>518.02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I47"/>
  <sheetViews>
    <sheetView topLeftCell="A19" workbookViewId="0">
      <selection activeCell="F2" sqref="F2"/>
    </sheetView>
  </sheetViews>
  <sheetFormatPr defaultRowHeight="15" x14ac:dyDescent="0.25"/>
  <cols>
    <col min="3" max="3" width="51" bestFit="1" customWidth="1"/>
    <col min="4" max="4" width="13.140625" customWidth="1"/>
    <col min="5" max="5" width="12.140625" customWidth="1"/>
    <col min="6" max="6" width="12.42578125" bestFit="1" customWidth="1"/>
    <col min="7" max="7" width="13.85546875" customWidth="1"/>
    <col min="8" max="8" width="12.42578125" customWidth="1"/>
    <col min="9" max="9" width="14.140625" customWidth="1"/>
  </cols>
  <sheetData>
    <row r="1" spans="2:9" ht="45" x14ac:dyDescent="0.25">
      <c r="B1" s="6"/>
      <c r="C1" s="15" t="s">
        <v>68</v>
      </c>
      <c r="D1" s="15" t="s">
        <v>115</v>
      </c>
      <c r="E1" s="28" t="s">
        <v>74</v>
      </c>
      <c r="F1" s="15" t="s">
        <v>116</v>
      </c>
      <c r="G1" s="28" t="s">
        <v>119</v>
      </c>
      <c r="H1" s="28" t="s">
        <v>120</v>
      </c>
      <c r="I1" s="28" t="s">
        <v>121</v>
      </c>
    </row>
    <row r="2" spans="2:9" x14ac:dyDescent="0.25">
      <c r="B2" s="9">
        <v>40110</v>
      </c>
      <c r="C2" s="2" t="s">
        <v>12</v>
      </c>
      <c r="D2" s="36">
        <v>499593</v>
      </c>
      <c r="E2" s="34">
        <v>456977.38</v>
      </c>
      <c r="F2" s="79">
        <f>'PËRMBLEDHJA MUJORE '!O3</f>
        <v>98243.76999999999</v>
      </c>
      <c r="G2" s="34">
        <f>F2-E2</f>
        <v>-358733.61</v>
      </c>
      <c r="H2" s="34">
        <f>F2/E2*100-100</f>
        <v>-78.501393219944504</v>
      </c>
      <c r="I2" s="34">
        <f>F2/D2*100-100</f>
        <v>-80.33523888445194</v>
      </c>
    </row>
    <row r="3" spans="2:9" x14ac:dyDescent="0.25">
      <c r="B3" s="9">
        <v>50002</v>
      </c>
      <c r="C3" s="2" t="s">
        <v>13</v>
      </c>
      <c r="D3" s="36">
        <v>85000</v>
      </c>
      <c r="E3" s="34">
        <v>90801</v>
      </c>
      <c r="F3" s="79">
        <f>'PËRMBLEDHJA MUJORE '!O4</f>
        <v>9420</v>
      </c>
      <c r="G3" s="34">
        <f t="shared" ref="G3:G39" si="0">F3-E3</f>
        <v>-81381</v>
      </c>
      <c r="H3" s="34">
        <f t="shared" ref="H3:H39" si="1">F3/E3*100-100</f>
        <v>-89.625664915584622</v>
      </c>
      <c r="I3" s="34">
        <f t="shared" ref="I3:I39" si="2">F3/D3*100-100</f>
        <v>-88.917647058823533</v>
      </c>
    </row>
    <row r="4" spans="2:9" x14ac:dyDescent="0.25">
      <c r="B4" s="9">
        <v>50009</v>
      </c>
      <c r="C4" s="2" t="s">
        <v>14</v>
      </c>
      <c r="D4" s="36">
        <v>20000</v>
      </c>
      <c r="E4" s="34">
        <v>38833.07</v>
      </c>
      <c r="F4" s="79">
        <f>'PËRMBLEDHJA MUJORE '!O5</f>
        <v>5034.91</v>
      </c>
      <c r="G4" s="34">
        <f t="shared" si="0"/>
        <v>-33798.160000000003</v>
      </c>
      <c r="H4" s="34">
        <f t="shared" si="1"/>
        <v>-87.034478602902112</v>
      </c>
      <c r="I4" s="34">
        <f t="shared" si="2"/>
        <v>-74.825450000000004</v>
      </c>
    </row>
    <row r="5" spans="2:9" x14ac:dyDescent="0.25">
      <c r="B5" s="9">
        <v>50010</v>
      </c>
      <c r="C5" s="2" t="s">
        <v>15</v>
      </c>
      <c r="D5" s="36">
        <v>500</v>
      </c>
      <c r="E5" s="34">
        <v>415</v>
      </c>
      <c r="F5" s="79">
        <f>'PËRMBLEDHJA MUJORE '!O6</f>
        <v>679.7</v>
      </c>
      <c r="G5" s="34">
        <f t="shared" si="0"/>
        <v>264.70000000000005</v>
      </c>
      <c r="H5" s="34">
        <f t="shared" si="1"/>
        <v>63.783132530120497</v>
      </c>
      <c r="I5" s="34">
        <f t="shared" si="2"/>
        <v>35.940000000000026</v>
      </c>
    </row>
    <row r="6" spans="2:9" x14ac:dyDescent="0.25">
      <c r="B6" s="9">
        <v>50011</v>
      </c>
      <c r="C6" s="2" t="s">
        <v>16</v>
      </c>
      <c r="D6" s="36">
        <v>25000</v>
      </c>
      <c r="E6" s="34">
        <v>22289</v>
      </c>
      <c r="F6" s="79">
        <f>'PËRMBLEDHJA MUJORE '!O7</f>
        <v>9500</v>
      </c>
      <c r="G6" s="34">
        <f t="shared" si="0"/>
        <v>-12789</v>
      </c>
      <c r="H6" s="34">
        <f t="shared" si="1"/>
        <v>-57.378078872986677</v>
      </c>
      <c r="I6" s="34">
        <f t="shared" si="2"/>
        <v>-62</v>
      </c>
    </row>
    <row r="7" spans="2:9" x14ac:dyDescent="0.25">
      <c r="B7" s="9">
        <v>50012</v>
      </c>
      <c r="C7" s="2" t="s">
        <v>17</v>
      </c>
      <c r="D7" s="36">
        <v>2000</v>
      </c>
      <c r="E7" s="34">
        <v>937.18</v>
      </c>
      <c r="F7" s="79">
        <f>'PËRMBLEDHJA MUJORE '!O8</f>
        <v>237.59</v>
      </c>
      <c r="G7" s="34">
        <f t="shared" si="0"/>
        <v>-699.58999999999992</v>
      </c>
      <c r="H7" s="34">
        <f t="shared" si="1"/>
        <v>-74.64841332508162</v>
      </c>
      <c r="I7" s="34">
        <f t="shared" si="2"/>
        <v>-88.120499999999993</v>
      </c>
    </row>
    <row r="8" spans="2:9" x14ac:dyDescent="0.25">
      <c r="B8" s="9">
        <v>50013</v>
      </c>
      <c r="C8" s="2" t="s">
        <v>18</v>
      </c>
      <c r="D8" s="36">
        <v>14500</v>
      </c>
      <c r="E8" s="34">
        <v>8824.5</v>
      </c>
      <c r="F8" s="79">
        <f>'PËRMBLEDHJA MUJORE '!O9</f>
        <v>408</v>
      </c>
      <c r="G8" s="34">
        <f t="shared" si="0"/>
        <v>-8416.5</v>
      </c>
      <c r="H8" s="34">
        <f t="shared" si="1"/>
        <v>-95.376508584055756</v>
      </c>
      <c r="I8" s="34">
        <f t="shared" si="2"/>
        <v>-97.186206896551724</v>
      </c>
    </row>
    <row r="9" spans="2:9" x14ac:dyDescent="0.25">
      <c r="B9" s="9">
        <v>50014</v>
      </c>
      <c r="C9" s="2" t="s">
        <v>19</v>
      </c>
      <c r="D9" s="36">
        <v>5000</v>
      </c>
      <c r="E9" s="34">
        <v>7263</v>
      </c>
      <c r="F9" s="79">
        <f>'PËRMBLEDHJA MUJORE '!O10</f>
        <v>3289</v>
      </c>
      <c r="G9" s="34">
        <f t="shared" si="0"/>
        <v>-3974</v>
      </c>
      <c r="H9" s="34">
        <f t="shared" si="1"/>
        <v>-54.7156822249759</v>
      </c>
      <c r="I9" s="34">
        <f t="shared" si="2"/>
        <v>-34.22</v>
      </c>
    </row>
    <row r="10" spans="2:9" x14ac:dyDescent="0.25">
      <c r="B10" s="9">
        <v>50015</v>
      </c>
      <c r="C10" s="2" t="s">
        <v>20</v>
      </c>
      <c r="D10" s="36">
        <v>1000</v>
      </c>
      <c r="E10" s="34">
        <v>953</v>
      </c>
      <c r="F10" s="79">
        <f>'PËRMBLEDHJA MUJORE '!O11</f>
        <v>242</v>
      </c>
      <c r="G10" s="34">
        <f t="shared" si="0"/>
        <v>-711</v>
      </c>
      <c r="H10" s="34">
        <f t="shared" si="1"/>
        <v>-74.606505771248692</v>
      </c>
      <c r="I10" s="34">
        <f t="shared" si="2"/>
        <v>-75.8</v>
      </c>
    </row>
    <row r="11" spans="2:9" x14ac:dyDescent="0.25">
      <c r="B11" s="9">
        <v>50016</v>
      </c>
      <c r="C11" s="2" t="s">
        <v>21</v>
      </c>
      <c r="D11" s="36">
        <v>18000</v>
      </c>
      <c r="E11" s="34">
        <v>43699.5</v>
      </c>
      <c r="F11" s="79">
        <f>'PËRMBLEDHJA MUJORE '!O12</f>
        <v>14395</v>
      </c>
      <c r="G11" s="34">
        <f t="shared" si="0"/>
        <v>-29304.5</v>
      </c>
      <c r="H11" s="34">
        <f t="shared" si="1"/>
        <v>-67.059119669561426</v>
      </c>
      <c r="I11" s="34">
        <f t="shared" si="2"/>
        <v>-20.027777777777771</v>
      </c>
    </row>
    <row r="12" spans="2:9" x14ac:dyDescent="0.25">
      <c r="B12" s="9">
        <v>50017</v>
      </c>
      <c r="C12" s="2" t="s">
        <v>22</v>
      </c>
      <c r="D12" s="36">
        <v>1000</v>
      </c>
      <c r="E12" s="34">
        <v>1970</v>
      </c>
      <c r="F12" s="79">
        <f>'PËRMBLEDHJA MUJORE '!O13</f>
        <v>1600</v>
      </c>
      <c r="G12" s="34">
        <f t="shared" si="0"/>
        <v>-370</v>
      </c>
      <c r="H12" s="34">
        <f t="shared" si="1"/>
        <v>-18.781725888324871</v>
      </c>
      <c r="I12" s="34">
        <f t="shared" si="2"/>
        <v>60</v>
      </c>
    </row>
    <row r="13" spans="2:9" x14ac:dyDescent="0.25">
      <c r="B13" s="9">
        <v>50018</v>
      </c>
      <c r="C13" s="2" t="s">
        <v>23</v>
      </c>
      <c r="D13" s="36">
        <v>0</v>
      </c>
      <c r="E13" s="34">
        <v>0</v>
      </c>
      <c r="F13" s="79">
        <f>'PËRMBLEDHJA MUJORE '!O14</f>
        <v>0</v>
      </c>
      <c r="G13" s="34">
        <f t="shared" si="0"/>
        <v>0</v>
      </c>
      <c r="H13" s="34" t="e">
        <f t="shared" si="1"/>
        <v>#DIV/0!</v>
      </c>
      <c r="I13" s="34" t="e">
        <f t="shared" si="2"/>
        <v>#DIV/0!</v>
      </c>
    </row>
    <row r="14" spans="2:9" x14ac:dyDescent="0.25">
      <c r="B14" s="9">
        <v>50019</v>
      </c>
      <c r="C14" s="2" t="s">
        <v>10</v>
      </c>
      <c r="D14" s="36">
        <v>28000</v>
      </c>
      <c r="E14" s="34">
        <v>49918.25</v>
      </c>
      <c r="F14" s="79">
        <f>'PËRMBLEDHJA MUJORE '!O15</f>
        <v>12853.75</v>
      </c>
      <c r="G14" s="34">
        <f t="shared" si="0"/>
        <v>-37064.5</v>
      </c>
      <c r="H14" s="34">
        <f t="shared" si="1"/>
        <v>-74.250399403023948</v>
      </c>
      <c r="I14" s="34">
        <f t="shared" si="2"/>
        <v>-54.09375</v>
      </c>
    </row>
    <row r="15" spans="2:9" x14ac:dyDescent="0.25">
      <c r="B15" s="9">
        <v>50020</v>
      </c>
      <c r="C15" s="2" t="s">
        <v>108</v>
      </c>
      <c r="D15" s="36">
        <v>200</v>
      </c>
      <c r="E15" s="34">
        <v>0</v>
      </c>
      <c r="F15" s="79">
        <f>'PËRMBLEDHJA MUJORE '!O16</f>
        <v>0</v>
      </c>
      <c r="G15" s="34">
        <f t="shared" si="0"/>
        <v>0</v>
      </c>
      <c r="H15" s="34" t="e">
        <f t="shared" si="1"/>
        <v>#DIV/0!</v>
      </c>
      <c r="I15" s="34">
        <f t="shared" si="2"/>
        <v>-100</v>
      </c>
    </row>
    <row r="16" spans="2:9" x14ac:dyDescent="0.25">
      <c r="B16" s="9"/>
      <c r="C16" s="2" t="s">
        <v>117</v>
      </c>
      <c r="D16" s="36">
        <v>100</v>
      </c>
      <c r="E16" s="34">
        <v>0</v>
      </c>
      <c r="F16" s="79">
        <v>0</v>
      </c>
      <c r="G16" s="34">
        <f t="shared" si="0"/>
        <v>0</v>
      </c>
      <c r="H16" s="34" t="e">
        <f t="shared" si="1"/>
        <v>#DIV/0!</v>
      </c>
      <c r="I16" s="34">
        <f t="shared" si="2"/>
        <v>-100</v>
      </c>
    </row>
    <row r="17" spans="2:9" x14ac:dyDescent="0.25">
      <c r="B17" s="9">
        <v>50026</v>
      </c>
      <c r="C17" s="2" t="s">
        <v>24</v>
      </c>
      <c r="D17" s="36">
        <v>28001</v>
      </c>
      <c r="E17" s="34">
        <v>31067.98</v>
      </c>
      <c r="F17" s="79">
        <f>'PËRMBLEDHJA MUJORE '!O17</f>
        <v>1793.82</v>
      </c>
      <c r="G17" s="34">
        <f t="shared" si="0"/>
        <v>-29274.16</v>
      </c>
      <c r="H17" s="34">
        <f t="shared" si="1"/>
        <v>-94.226145375399369</v>
      </c>
      <c r="I17" s="34">
        <f t="shared" si="2"/>
        <v>-93.593728795400168</v>
      </c>
    </row>
    <row r="18" spans="2:9" x14ac:dyDescent="0.25">
      <c r="B18" s="9">
        <v>50029</v>
      </c>
      <c r="C18" s="2" t="s">
        <v>25</v>
      </c>
      <c r="D18" s="36">
        <v>80852</v>
      </c>
      <c r="E18" s="34">
        <v>89064.29</v>
      </c>
      <c r="F18" s="79">
        <f>'PËRMBLEDHJA MUJORE '!O18</f>
        <v>19895</v>
      </c>
      <c r="G18" s="34">
        <f t="shared" si="0"/>
        <v>-69169.289999999994</v>
      </c>
      <c r="H18" s="34">
        <f t="shared" si="1"/>
        <v>-77.66220333648873</v>
      </c>
      <c r="I18" s="34">
        <f t="shared" si="2"/>
        <v>-75.393311235343589</v>
      </c>
    </row>
    <row r="19" spans="2:9" x14ac:dyDescent="0.25">
      <c r="B19" s="9">
        <v>50045</v>
      </c>
      <c r="C19" s="2" t="s">
        <v>26</v>
      </c>
      <c r="D19" s="36">
        <v>8000</v>
      </c>
      <c r="E19" s="34">
        <v>5924.21</v>
      </c>
      <c r="F19" s="79">
        <f>'PËRMBLEDHJA MUJORE '!O19</f>
        <v>201.75</v>
      </c>
      <c r="G19" s="34">
        <f t="shared" si="0"/>
        <v>-5722.46</v>
      </c>
      <c r="H19" s="34">
        <f t="shared" si="1"/>
        <v>-96.594482639879416</v>
      </c>
      <c r="I19" s="34">
        <f t="shared" si="2"/>
        <v>-97.478125000000006</v>
      </c>
    </row>
    <row r="20" spans="2:9" x14ac:dyDescent="0.25">
      <c r="B20" s="9">
        <v>50103</v>
      </c>
      <c r="C20" s="6" t="s">
        <v>102</v>
      </c>
      <c r="D20" s="36">
        <v>2000</v>
      </c>
      <c r="E20" s="34">
        <v>0</v>
      </c>
      <c r="F20" s="79">
        <f>'PËRMBLEDHJA MUJORE '!O20</f>
        <v>0</v>
      </c>
      <c r="G20" s="34">
        <f t="shared" si="0"/>
        <v>0</v>
      </c>
      <c r="H20" s="34" t="e">
        <f t="shared" si="1"/>
        <v>#DIV/0!</v>
      </c>
      <c r="I20" s="34">
        <f t="shared" si="2"/>
        <v>-100</v>
      </c>
    </row>
    <row r="21" spans="2:9" x14ac:dyDescent="0.25">
      <c r="B21" s="9">
        <v>50104</v>
      </c>
      <c r="C21" s="2" t="s">
        <v>27</v>
      </c>
      <c r="D21" s="36">
        <v>2000</v>
      </c>
      <c r="E21" s="34">
        <v>285</v>
      </c>
      <c r="F21" s="79">
        <f>'PËRMBLEDHJA MUJORE '!O21</f>
        <v>2450</v>
      </c>
      <c r="G21" s="34">
        <f t="shared" si="0"/>
        <v>2165</v>
      </c>
      <c r="H21" s="34">
        <f t="shared" si="1"/>
        <v>759.64912280701742</v>
      </c>
      <c r="I21" s="34">
        <f t="shared" si="2"/>
        <v>22.500000000000014</v>
      </c>
    </row>
    <row r="22" spans="2:9" x14ac:dyDescent="0.25">
      <c r="B22" s="9">
        <v>50201</v>
      </c>
      <c r="C22" s="2" t="s">
        <v>118</v>
      </c>
      <c r="D22" s="36">
        <v>900</v>
      </c>
      <c r="E22" s="34">
        <v>470</v>
      </c>
      <c r="F22" s="79">
        <f>'PËRMBLEDHJA MUJORE '!O22</f>
        <v>0</v>
      </c>
      <c r="G22" s="34">
        <f t="shared" si="0"/>
        <v>-470</v>
      </c>
      <c r="H22" s="34">
        <f t="shared" si="1"/>
        <v>-100</v>
      </c>
      <c r="I22" s="34">
        <f t="shared" si="2"/>
        <v>-100</v>
      </c>
    </row>
    <row r="23" spans="2:9" x14ac:dyDescent="0.25">
      <c r="B23" s="9">
        <v>50205</v>
      </c>
      <c r="C23" s="2" t="s">
        <v>37</v>
      </c>
      <c r="D23" s="36">
        <v>1000</v>
      </c>
      <c r="E23" s="34">
        <v>490</v>
      </c>
      <c r="F23" s="79">
        <f>'PËRMBLEDHJA MUJORE '!O23</f>
        <v>465</v>
      </c>
      <c r="G23" s="34">
        <f t="shared" si="0"/>
        <v>-25</v>
      </c>
      <c r="H23" s="34">
        <f t="shared" si="1"/>
        <v>-5.1020408163265216</v>
      </c>
      <c r="I23" s="34">
        <f t="shared" si="2"/>
        <v>-53.5</v>
      </c>
    </row>
    <row r="24" spans="2:9" x14ac:dyDescent="0.25">
      <c r="B24" s="9">
        <v>50206</v>
      </c>
      <c r="C24" s="2" t="s">
        <v>29</v>
      </c>
      <c r="D24" s="36">
        <v>100</v>
      </c>
      <c r="E24" s="34">
        <v>62</v>
      </c>
      <c r="F24" s="79">
        <f>'PËRMBLEDHJA MUJORE '!O24</f>
        <v>17</v>
      </c>
      <c r="G24" s="34">
        <f t="shared" si="0"/>
        <v>-45</v>
      </c>
      <c r="H24" s="34">
        <f t="shared" si="1"/>
        <v>-72.58064516129032</v>
      </c>
      <c r="I24" s="34">
        <f t="shared" si="2"/>
        <v>-83</v>
      </c>
    </row>
    <row r="25" spans="2:9" x14ac:dyDescent="0.25">
      <c r="B25" s="9">
        <v>50209</v>
      </c>
      <c r="C25" s="2" t="s">
        <v>158</v>
      </c>
      <c r="D25" s="36">
        <v>0</v>
      </c>
      <c r="E25" s="34">
        <v>0</v>
      </c>
      <c r="F25" s="79">
        <f>'PËRMBLEDHJA MUJORE '!O25</f>
        <v>0</v>
      </c>
      <c r="G25" s="34">
        <f t="shared" si="0"/>
        <v>0</v>
      </c>
      <c r="H25" s="34" t="e">
        <f t="shared" si="1"/>
        <v>#DIV/0!</v>
      </c>
      <c r="I25" s="34" t="e">
        <f t="shared" si="2"/>
        <v>#DIV/0!</v>
      </c>
    </row>
    <row r="26" spans="2:9" x14ac:dyDescent="0.25">
      <c r="B26" s="9">
        <v>50290</v>
      </c>
      <c r="C26" s="6" t="s">
        <v>171</v>
      </c>
      <c r="D26" s="36">
        <v>0</v>
      </c>
      <c r="E26" s="34">
        <v>0</v>
      </c>
      <c r="F26" s="79">
        <f>'PËRMBLEDHJA MUJORE '!O26</f>
        <v>0</v>
      </c>
      <c r="G26" s="34">
        <f t="shared" si="0"/>
        <v>0</v>
      </c>
      <c r="H26" s="34" t="e">
        <f t="shared" si="1"/>
        <v>#DIV/0!</v>
      </c>
      <c r="I26" s="34" t="e">
        <f t="shared" si="2"/>
        <v>#DIV/0!</v>
      </c>
    </row>
    <row r="27" spans="2:9" x14ac:dyDescent="0.25">
      <c r="B27" s="9">
        <v>50401</v>
      </c>
      <c r="C27" s="2" t="s">
        <v>30</v>
      </c>
      <c r="D27" s="36">
        <v>4200</v>
      </c>
      <c r="E27" s="34">
        <v>946.5</v>
      </c>
      <c r="F27" s="79">
        <f>'PËRMBLEDHJA MUJORE '!O27</f>
        <v>190</v>
      </c>
      <c r="G27" s="34">
        <f t="shared" si="0"/>
        <v>-756.5</v>
      </c>
      <c r="H27" s="34">
        <f t="shared" si="1"/>
        <v>-79.926043317485465</v>
      </c>
      <c r="I27" s="34">
        <f t="shared" si="2"/>
        <v>-95.476190476190482</v>
      </c>
    </row>
    <row r="28" spans="2:9" x14ac:dyDescent="0.25">
      <c r="B28" s="9">
        <v>50405</v>
      </c>
      <c r="C28" s="2" t="s">
        <v>31</v>
      </c>
      <c r="D28" s="36">
        <v>13447</v>
      </c>
      <c r="E28" s="34">
        <v>4452.88</v>
      </c>
      <c r="F28" s="79">
        <f>'PËRMBLEDHJA MUJORE '!O28</f>
        <v>160</v>
      </c>
      <c r="G28" s="34">
        <f t="shared" si="0"/>
        <v>-4292.88</v>
      </c>
      <c r="H28" s="34">
        <f t="shared" si="1"/>
        <v>-96.406819855913483</v>
      </c>
      <c r="I28" s="34">
        <f t="shared" si="2"/>
        <v>-98.81014352643713</v>
      </c>
    </row>
    <row r="29" spans="2:9" x14ac:dyDescent="0.25">
      <c r="B29" s="9">
        <v>50406</v>
      </c>
      <c r="C29" s="2" t="s">
        <v>159</v>
      </c>
      <c r="D29" s="36">
        <v>0</v>
      </c>
      <c r="E29" s="34">
        <v>0</v>
      </c>
      <c r="F29" s="79">
        <f>'PËRMBLEDHJA MUJORE '!O29</f>
        <v>0</v>
      </c>
      <c r="G29" s="34">
        <f t="shared" si="0"/>
        <v>0</v>
      </c>
      <c r="H29" s="34" t="e">
        <f t="shared" si="1"/>
        <v>#DIV/0!</v>
      </c>
      <c r="I29" s="34" t="e">
        <f t="shared" si="2"/>
        <v>#DIV/0!</v>
      </c>
    </row>
    <row r="30" spans="2:9" x14ac:dyDescent="0.25">
      <c r="B30" s="9">
        <v>50407</v>
      </c>
      <c r="C30" s="2" t="s">
        <v>32</v>
      </c>
      <c r="D30" s="36">
        <v>29500</v>
      </c>
      <c r="E30" s="34">
        <v>79975.850000000006</v>
      </c>
      <c r="F30" s="79">
        <f>'PËRMBLEDHJA MUJORE '!O30</f>
        <v>14196.550000000001</v>
      </c>
      <c r="G30" s="34">
        <f t="shared" si="0"/>
        <v>-65779.3</v>
      </c>
      <c r="H30" s="34">
        <f t="shared" si="1"/>
        <v>-82.248953902959457</v>
      </c>
      <c r="I30" s="34">
        <f t="shared" si="2"/>
        <v>-51.876101694915249</v>
      </c>
    </row>
    <row r="31" spans="2:9" x14ac:dyDescent="0.25">
      <c r="B31" s="9">
        <v>50408</v>
      </c>
      <c r="C31" s="2" t="s">
        <v>33</v>
      </c>
      <c r="D31" s="36">
        <v>2000</v>
      </c>
      <c r="E31" s="34">
        <v>3279.48</v>
      </c>
      <c r="F31" s="79">
        <f>'PËRMBLEDHJA MUJORE '!O31</f>
        <v>995.75</v>
      </c>
      <c r="G31" s="34">
        <f t="shared" si="0"/>
        <v>-2283.73</v>
      </c>
      <c r="H31" s="34">
        <f t="shared" si="1"/>
        <v>-69.636954639150105</v>
      </c>
      <c r="I31" s="34">
        <f t="shared" si="2"/>
        <v>-50.212499999999999</v>
      </c>
    </row>
    <row r="32" spans="2:9" x14ac:dyDescent="0.25">
      <c r="B32" s="9">
        <v>50409</v>
      </c>
      <c r="C32" s="2" t="s">
        <v>64</v>
      </c>
      <c r="D32" s="36">
        <v>80000</v>
      </c>
      <c r="E32" s="34">
        <v>169470.7</v>
      </c>
      <c r="F32" s="79">
        <f>'PËRMBLEDHJA MUJORE '!O32</f>
        <v>13449.47</v>
      </c>
      <c r="G32" s="34">
        <f t="shared" si="0"/>
        <v>-156021.23000000001</v>
      </c>
      <c r="H32" s="34">
        <f t="shared" si="1"/>
        <v>-92.06383758372391</v>
      </c>
      <c r="I32" s="34">
        <f t="shared" si="2"/>
        <v>-83.188162500000004</v>
      </c>
    </row>
    <row r="33" spans="2:9" x14ac:dyDescent="0.25">
      <c r="B33" s="9">
        <v>50409</v>
      </c>
      <c r="C33" s="2" t="s">
        <v>65</v>
      </c>
      <c r="D33" s="36">
        <v>61000</v>
      </c>
      <c r="E33" s="34">
        <v>41519</v>
      </c>
      <c r="F33" s="79">
        <f>'PËRMBLEDHJA MUJORE '!O33</f>
        <v>14145.5</v>
      </c>
      <c r="G33" s="34">
        <f t="shared" si="0"/>
        <v>-27373.5</v>
      </c>
      <c r="H33" s="34">
        <f t="shared" si="1"/>
        <v>-65.930056118885318</v>
      </c>
      <c r="I33" s="34">
        <f t="shared" si="2"/>
        <v>-76.81065573770492</v>
      </c>
    </row>
    <row r="34" spans="2:9" x14ac:dyDescent="0.25">
      <c r="B34" s="9">
        <v>50409</v>
      </c>
      <c r="C34" s="2" t="s">
        <v>109</v>
      </c>
      <c r="D34" s="36">
        <v>10000</v>
      </c>
      <c r="E34" s="34">
        <v>10941</v>
      </c>
      <c r="F34" s="79">
        <f>'PËRMBLEDHJA MUJORE '!O34</f>
        <v>10155</v>
      </c>
      <c r="G34" s="34">
        <f t="shared" si="0"/>
        <v>-786</v>
      </c>
      <c r="H34" s="34">
        <f t="shared" si="1"/>
        <v>-7.1839868384973897</v>
      </c>
      <c r="I34" s="34">
        <f t="shared" si="2"/>
        <v>1.5500000000000114</v>
      </c>
    </row>
    <row r="35" spans="2:9" x14ac:dyDescent="0.25">
      <c r="B35" s="9">
        <v>50409</v>
      </c>
      <c r="C35" s="2" t="s">
        <v>110</v>
      </c>
      <c r="D35" s="36">
        <v>15000</v>
      </c>
      <c r="E35" s="34">
        <v>0</v>
      </c>
      <c r="F35" s="79">
        <v>0</v>
      </c>
      <c r="G35" s="34">
        <f t="shared" si="0"/>
        <v>0</v>
      </c>
      <c r="H35" s="34" t="e">
        <f>F35/E35*100-100</f>
        <v>#DIV/0!</v>
      </c>
      <c r="I35" s="34">
        <f t="shared" si="2"/>
        <v>-100</v>
      </c>
    </row>
    <row r="36" spans="2:9" x14ac:dyDescent="0.25">
      <c r="B36" s="9">
        <v>50416</v>
      </c>
      <c r="C36" s="24" t="s">
        <v>105</v>
      </c>
      <c r="D36" s="36">
        <v>0</v>
      </c>
      <c r="E36" s="34">
        <v>0</v>
      </c>
      <c r="F36" s="79">
        <f>'PËRMBLEDHJA MUJORE '!O35</f>
        <v>0</v>
      </c>
      <c r="G36" s="34">
        <f t="shared" si="0"/>
        <v>0</v>
      </c>
      <c r="H36" s="34" t="e">
        <f>F36/E36*100-100</f>
        <v>#DIV/0!</v>
      </c>
      <c r="I36" s="34" t="e">
        <f t="shared" si="2"/>
        <v>#DIV/0!</v>
      </c>
    </row>
    <row r="37" spans="2:9" x14ac:dyDescent="0.25">
      <c r="B37" s="9">
        <v>50503</v>
      </c>
      <c r="C37" s="2" t="s">
        <v>35</v>
      </c>
      <c r="D37" s="36">
        <v>0</v>
      </c>
      <c r="E37" s="34">
        <v>3982.48</v>
      </c>
      <c r="F37" s="79">
        <f>'PËRMBLEDHJA MUJORE '!O36</f>
        <v>0</v>
      </c>
      <c r="G37" s="34">
        <f t="shared" si="0"/>
        <v>-3982.48</v>
      </c>
      <c r="H37" s="34">
        <f t="shared" si="1"/>
        <v>-100</v>
      </c>
      <c r="I37" s="34" t="e">
        <f t="shared" si="2"/>
        <v>#DIV/0!</v>
      </c>
    </row>
    <row r="38" spans="2:9" x14ac:dyDescent="0.25">
      <c r="B38" s="9">
        <v>50504</v>
      </c>
      <c r="C38" s="2" t="s">
        <v>36</v>
      </c>
      <c r="D38" s="36">
        <v>23000</v>
      </c>
      <c r="E38" s="34">
        <v>17866</v>
      </c>
      <c r="F38" s="79">
        <f>'PËRMBLEDHJA MUJORE '!O37</f>
        <v>7783</v>
      </c>
      <c r="G38" s="34">
        <f t="shared" si="0"/>
        <v>-10083</v>
      </c>
      <c r="H38" s="34">
        <f t="shared" si="1"/>
        <v>-56.436807343557597</v>
      </c>
      <c r="I38" s="34">
        <f t="shared" si="2"/>
        <v>-66.160869565217382</v>
      </c>
    </row>
    <row r="39" spans="2:9" x14ac:dyDescent="0.25">
      <c r="B39" s="25">
        <v>50507</v>
      </c>
      <c r="C39" s="2" t="s">
        <v>38</v>
      </c>
      <c r="D39" s="36">
        <v>100</v>
      </c>
      <c r="E39" s="34">
        <v>45</v>
      </c>
      <c r="F39" s="79">
        <v>0</v>
      </c>
      <c r="G39" s="34">
        <f t="shared" si="0"/>
        <v>-45</v>
      </c>
      <c r="H39" s="34">
        <f t="shared" si="1"/>
        <v>-100</v>
      </c>
      <c r="I39" s="34">
        <f t="shared" si="2"/>
        <v>-100</v>
      </c>
    </row>
    <row r="40" spans="2:9" x14ac:dyDescent="0.25">
      <c r="B40" s="26"/>
      <c r="C40" s="27" t="s">
        <v>107</v>
      </c>
      <c r="D40" s="35">
        <f>SUM(D2:D39)</f>
        <v>1060993</v>
      </c>
      <c r="E40" s="35">
        <f>SUM(E2:E39)</f>
        <v>1182723.25</v>
      </c>
      <c r="F40" s="35">
        <f>SUM(F2:F39)</f>
        <v>241801.55999999997</v>
      </c>
      <c r="G40" s="35">
        <f>F40-E40</f>
        <v>-940921.69000000006</v>
      </c>
      <c r="H40" s="35">
        <f>F40/E40*100</f>
        <v>20.444475070562785</v>
      </c>
      <c r="I40" s="35">
        <f>F40/D40*100-100</f>
        <v>-77.209881686307071</v>
      </c>
    </row>
    <row r="41" spans="2:9" x14ac:dyDescent="0.25">
      <c r="B41" s="2"/>
      <c r="C41" s="2" t="s">
        <v>41</v>
      </c>
      <c r="D41" s="34"/>
      <c r="E41" s="34">
        <v>5362.1</v>
      </c>
      <c r="F41" s="34">
        <v>18666.2</v>
      </c>
      <c r="G41" s="34">
        <f>F41-E41</f>
        <v>13304.1</v>
      </c>
      <c r="H41" s="34">
        <f>G41/E41*100</f>
        <v>248.11361220417373</v>
      </c>
      <c r="I41" s="34" t="s">
        <v>111</v>
      </c>
    </row>
    <row r="42" spans="2:9" x14ac:dyDescent="0.25">
      <c r="B42" s="2"/>
      <c r="C42" s="2" t="s">
        <v>42</v>
      </c>
      <c r="D42" s="34"/>
      <c r="E42" s="34">
        <v>207365.5</v>
      </c>
      <c r="F42" s="34">
        <f>'PËRMBLEDHJA PËR RAPORT'!S47</f>
        <v>82091</v>
      </c>
      <c r="G42" s="34">
        <f t="shared" ref="G42:G43" si="3">F42-E42</f>
        <v>-125274.5</v>
      </c>
      <c r="H42" s="34">
        <f>G42/E42*100</f>
        <v>-60.412411900726013</v>
      </c>
      <c r="I42" s="34" t="s">
        <v>111</v>
      </c>
    </row>
    <row r="43" spans="2:9" x14ac:dyDescent="0.25">
      <c r="B43" s="2"/>
      <c r="C43" s="2" t="s">
        <v>73</v>
      </c>
      <c r="D43" s="36">
        <v>100</v>
      </c>
      <c r="E43" s="34">
        <v>216.7</v>
      </c>
      <c r="F43" s="34">
        <v>68.7</v>
      </c>
      <c r="G43" s="34">
        <f t="shared" si="3"/>
        <v>-148</v>
      </c>
      <c r="H43" s="34" t="s">
        <v>111</v>
      </c>
      <c r="I43" s="34">
        <f>F43/D43</f>
        <v>0.68700000000000006</v>
      </c>
    </row>
    <row r="44" spans="2:9" x14ac:dyDescent="0.25">
      <c r="B44" s="27"/>
      <c r="C44" s="27" t="s">
        <v>40</v>
      </c>
      <c r="D44" s="35">
        <f>SUM(D40:D43)</f>
        <v>1061093</v>
      </c>
      <c r="E44" s="35">
        <f>SUM(E40:E43)</f>
        <v>1395667.55</v>
      </c>
      <c r="F44" s="35">
        <f>SUM(F40:F43)</f>
        <v>342627.46</v>
      </c>
      <c r="G44" s="35">
        <f>F44-E44</f>
        <v>-1053040.0900000001</v>
      </c>
      <c r="H44" s="35">
        <f>G44/E44*100</f>
        <v>-75.450639373251889</v>
      </c>
      <c r="I44" s="35">
        <f>F44/D44*100-100</f>
        <v>-67.709950023230761</v>
      </c>
    </row>
    <row r="46" spans="2:9" x14ac:dyDescent="0.25">
      <c r="D46" s="45"/>
      <c r="E46" s="45"/>
      <c r="F46" s="29"/>
    </row>
    <row r="47" spans="2:9" x14ac:dyDescent="0.25">
      <c r="F47" s="21"/>
    </row>
  </sheetData>
  <autoFilter ref="B1:C1"/>
  <pageMargins left="0.7" right="0.7" top="0.75" bottom="0.75" header="0.3" footer="0.3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W104"/>
  <sheetViews>
    <sheetView zoomScale="80" zoomScaleNormal="80" workbookViewId="0">
      <selection activeCell="G13" sqref="G13"/>
    </sheetView>
  </sheetViews>
  <sheetFormatPr defaultRowHeight="15" x14ac:dyDescent="0.25"/>
  <cols>
    <col min="1" max="1" width="13.140625" customWidth="1"/>
    <col min="2" max="3" width="14.85546875" bestFit="1" customWidth="1"/>
    <col min="4" max="4" width="16.7109375" bestFit="1" customWidth="1"/>
    <col min="5" max="5" width="14.42578125" customWidth="1"/>
    <col min="6" max="6" width="13.28515625" bestFit="1" customWidth="1"/>
    <col min="7" max="7" width="13.5703125" bestFit="1" customWidth="1"/>
    <col min="8" max="8" width="12.42578125" customWidth="1"/>
    <col min="9" max="9" width="13.85546875" bestFit="1" customWidth="1"/>
    <col min="10" max="10" width="15.5703125" bestFit="1" customWidth="1"/>
    <col min="11" max="11" width="13.5703125" customWidth="1"/>
    <col min="12" max="12" width="12" customWidth="1"/>
    <col min="13" max="13" width="14.140625" customWidth="1"/>
    <col min="14" max="14" width="11.5703125" bestFit="1" customWidth="1"/>
    <col min="15" max="15" width="12" customWidth="1"/>
    <col min="16" max="16" width="11" bestFit="1" customWidth="1"/>
    <col min="17" max="17" width="12.7109375" customWidth="1"/>
    <col min="18" max="18" width="13.5703125" customWidth="1"/>
    <col min="19" max="19" width="9.85546875" bestFit="1" customWidth="1"/>
    <col min="20" max="20" width="10.85546875" customWidth="1"/>
    <col min="21" max="21" width="12.42578125" bestFit="1" customWidth="1"/>
    <col min="22" max="23" width="9" customWidth="1"/>
  </cols>
  <sheetData>
    <row r="2" spans="1:23" ht="15.75" x14ac:dyDescent="0.25">
      <c r="A2" s="150" t="s">
        <v>188</v>
      </c>
      <c r="B2" s="150"/>
      <c r="C2" s="150"/>
      <c r="D2" s="150"/>
      <c r="E2" s="150"/>
      <c r="F2" s="150"/>
      <c r="G2" s="150"/>
      <c r="H2" s="150"/>
      <c r="L2" s="151" t="s">
        <v>193</v>
      </c>
      <c r="M2" s="151"/>
      <c r="N2" s="151"/>
      <c r="O2" s="151"/>
      <c r="P2" s="151"/>
      <c r="Q2" s="151"/>
      <c r="R2" s="151"/>
    </row>
    <row r="3" spans="1:23" ht="51" x14ac:dyDescent="0.25">
      <c r="A3" s="115" t="s">
        <v>70</v>
      </c>
      <c r="B3" s="115">
        <v>2016</v>
      </c>
      <c r="C3" s="115">
        <v>2017</v>
      </c>
      <c r="D3" s="115">
        <v>2018</v>
      </c>
      <c r="E3" s="115">
        <v>2019</v>
      </c>
      <c r="F3" s="115">
        <v>2020</v>
      </c>
      <c r="G3" s="115">
        <v>2021</v>
      </c>
      <c r="H3" s="115">
        <v>2022</v>
      </c>
      <c r="L3" s="50" t="s">
        <v>70</v>
      </c>
      <c r="M3" s="46" t="s">
        <v>195</v>
      </c>
      <c r="N3" s="46" t="s">
        <v>196</v>
      </c>
      <c r="O3" s="46" t="s">
        <v>195</v>
      </c>
      <c r="P3" s="46" t="s">
        <v>197</v>
      </c>
      <c r="Q3" s="46" t="s">
        <v>122</v>
      </c>
      <c r="R3" s="46" t="s">
        <v>122</v>
      </c>
      <c r="S3" s="46" t="s">
        <v>123</v>
      </c>
      <c r="T3" s="47" t="s">
        <v>164</v>
      </c>
      <c r="U3" s="47" t="s">
        <v>124</v>
      </c>
      <c r="V3" s="47" t="s">
        <v>125</v>
      </c>
      <c r="W3" s="47" t="s">
        <v>125</v>
      </c>
    </row>
    <row r="4" spans="1:23" x14ac:dyDescent="0.25">
      <c r="A4" s="116" t="s">
        <v>0</v>
      </c>
      <c r="B4" s="117">
        <v>53093.33</v>
      </c>
      <c r="C4" s="117">
        <v>65258.720000000001</v>
      </c>
      <c r="D4" s="117">
        <v>71296.210000000006</v>
      </c>
      <c r="E4" s="117">
        <v>67441.16</v>
      </c>
      <c r="F4" s="117">
        <v>73433.2</v>
      </c>
      <c r="G4" s="3">
        <f>'PËRMBLEDHJA PËR RAPORT'!C44</f>
        <v>66546.55</v>
      </c>
      <c r="H4" s="117">
        <v>0</v>
      </c>
      <c r="L4" s="49"/>
      <c r="M4" s="15">
        <v>2021</v>
      </c>
      <c r="N4" s="16">
        <v>2021</v>
      </c>
      <c r="O4" s="16">
        <v>2022</v>
      </c>
      <c r="P4" s="16">
        <v>2022</v>
      </c>
      <c r="Q4" s="16">
        <v>2021</v>
      </c>
      <c r="R4" s="16">
        <v>2022</v>
      </c>
      <c r="S4" s="16" t="s">
        <v>198</v>
      </c>
      <c r="T4" s="48">
        <v>2021</v>
      </c>
      <c r="U4" s="48">
        <v>2022</v>
      </c>
      <c r="V4" s="52">
        <v>2021</v>
      </c>
      <c r="W4" s="52">
        <v>2022</v>
      </c>
    </row>
    <row r="5" spans="1:23" x14ac:dyDescent="0.25">
      <c r="A5" s="116" t="s">
        <v>1</v>
      </c>
      <c r="B5" s="117">
        <v>72122.009999999995</v>
      </c>
      <c r="C5" s="117">
        <v>53970.89</v>
      </c>
      <c r="D5" s="117">
        <v>79441.98</v>
      </c>
      <c r="E5" s="117">
        <v>101728.36</v>
      </c>
      <c r="F5" s="117">
        <v>90756.67</v>
      </c>
      <c r="G5" s="3">
        <f>'PËRMBLEDHJA PËR RAPORT'!D44</f>
        <v>63306.400000000001</v>
      </c>
      <c r="H5" s="117">
        <f>'PËRMBLEDHJA MUJORE '!D39</f>
        <v>63306.400000000001</v>
      </c>
      <c r="L5" s="20" t="s">
        <v>0</v>
      </c>
      <c r="M5" s="51">
        <v>41632.75</v>
      </c>
      <c r="N5" s="19">
        <v>45562.89</v>
      </c>
      <c r="O5" s="51"/>
      <c r="P5" s="19"/>
      <c r="Q5" s="51">
        <f>N5/M5*100</f>
        <v>109.4400201764236</v>
      </c>
      <c r="R5" s="51" t="e">
        <f>P5/O5*100-100</f>
        <v>#DIV/0!</v>
      </c>
      <c r="S5" s="51">
        <f>P5/N5*100-100</f>
        <v>-100</v>
      </c>
      <c r="T5" s="104">
        <v>1430</v>
      </c>
      <c r="U5" s="2"/>
      <c r="V5" s="104">
        <v>891</v>
      </c>
      <c r="W5" s="104"/>
    </row>
    <row r="6" spans="1:23" x14ac:dyDescent="0.25">
      <c r="A6" s="116" t="s">
        <v>69</v>
      </c>
      <c r="B6" s="117">
        <v>107024.34</v>
      </c>
      <c r="C6" s="117">
        <v>123917.27</v>
      </c>
      <c r="D6" s="117">
        <v>100586.69</v>
      </c>
      <c r="E6" s="117">
        <v>77787.87</v>
      </c>
      <c r="F6" s="117">
        <v>80321.710000000006</v>
      </c>
      <c r="G6" s="3">
        <f>'PËRMBLEDHJA PËR RAPORT'!E44</f>
        <v>111948.61</v>
      </c>
      <c r="H6" s="117">
        <f>'PËRMBLEDHJA MUJORE '!D41</f>
        <v>4360</v>
      </c>
      <c r="L6" s="20" t="s">
        <v>1</v>
      </c>
      <c r="M6" s="51">
        <v>41632.75</v>
      </c>
      <c r="N6" s="19">
        <v>33809.86</v>
      </c>
      <c r="O6" s="51"/>
      <c r="P6" s="19"/>
      <c r="Q6" s="51">
        <f t="shared" ref="Q6:Q12" si="0">N6/M6*100</f>
        <v>81.209768751763932</v>
      </c>
      <c r="R6" s="51" t="e">
        <f t="shared" ref="R6:R12" si="1">P6/O6*100-100</f>
        <v>#DIV/0!</v>
      </c>
      <c r="S6" s="51">
        <f t="shared" ref="S6:S12" si="2">P6/N6*100-100</f>
        <v>-100</v>
      </c>
      <c r="T6" s="104">
        <v>1288</v>
      </c>
      <c r="U6" s="2"/>
      <c r="V6" s="104">
        <f>1589-891</f>
        <v>698</v>
      </c>
      <c r="W6" s="104"/>
    </row>
    <row r="7" spans="1:23" x14ac:dyDescent="0.25">
      <c r="A7" s="116" t="s">
        <v>3</v>
      </c>
      <c r="B7" s="117">
        <v>92147.11</v>
      </c>
      <c r="C7" s="117">
        <v>67409.06</v>
      </c>
      <c r="D7" s="117">
        <v>74037.399999999994</v>
      </c>
      <c r="E7" s="117">
        <v>88525.55</v>
      </c>
      <c r="F7" s="117">
        <v>19328.990000000002</v>
      </c>
      <c r="G7" s="3">
        <f>'PËRMBLEDHJA PËR RAPORT'!G44</f>
        <v>0</v>
      </c>
      <c r="H7" s="117">
        <f>'PËRMBLEDHJA MUJORE '!D42</f>
        <v>26237</v>
      </c>
      <c r="L7" s="20" t="s">
        <v>69</v>
      </c>
      <c r="M7" s="51">
        <v>41632.75</v>
      </c>
      <c r="N7" s="19">
        <v>66135.95</v>
      </c>
      <c r="O7" s="51"/>
      <c r="P7" s="19"/>
      <c r="Q7" s="51">
        <f t="shared" si="0"/>
        <v>158.85558844899748</v>
      </c>
      <c r="R7" s="51" t="e">
        <f t="shared" si="1"/>
        <v>#DIV/0!</v>
      </c>
      <c r="S7" s="51">
        <f t="shared" si="2"/>
        <v>-100</v>
      </c>
      <c r="T7" s="104">
        <v>1164</v>
      </c>
      <c r="U7" s="2"/>
      <c r="V7" s="104">
        <f>2773-1589</f>
        <v>1184</v>
      </c>
      <c r="W7" s="104"/>
    </row>
    <row r="8" spans="1:23" x14ac:dyDescent="0.25">
      <c r="A8" s="116" t="s">
        <v>9</v>
      </c>
      <c r="B8" s="117">
        <v>60471.16</v>
      </c>
      <c r="C8" s="117">
        <v>86337.919999999998</v>
      </c>
      <c r="D8" s="117">
        <v>64983.12</v>
      </c>
      <c r="E8" s="117">
        <v>90937.21</v>
      </c>
      <c r="F8" s="117">
        <v>27181.24</v>
      </c>
      <c r="G8" s="3">
        <f>'PËRMBLEDHJA PËR RAPORT'!H44</f>
        <v>0</v>
      </c>
      <c r="H8" s="117">
        <f>'PËRMBLEDHJA MUJORE '!D43</f>
        <v>19.5</v>
      </c>
      <c r="L8" s="20" t="s">
        <v>3</v>
      </c>
      <c r="M8" s="51">
        <v>41632.75</v>
      </c>
      <c r="N8" s="77">
        <v>57170.17</v>
      </c>
      <c r="O8" s="51"/>
      <c r="P8" s="77"/>
      <c r="Q8" s="51">
        <f t="shared" si="0"/>
        <v>137.32018663191838</v>
      </c>
      <c r="R8" s="51" t="e">
        <f t="shared" si="1"/>
        <v>#DIV/0!</v>
      </c>
      <c r="S8" s="51">
        <f t="shared" si="2"/>
        <v>-100</v>
      </c>
      <c r="T8" s="103">
        <v>1035</v>
      </c>
      <c r="U8" s="2"/>
      <c r="V8" s="103">
        <v>942</v>
      </c>
      <c r="W8" s="103"/>
    </row>
    <row r="9" spans="1:23" x14ac:dyDescent="0.25">
      <c r="A9" s="116" t="s">
        <v>4</v>
      </c>
      <c r="B9" s="117">
        <v>61909.919999999998</v>
      </c>
      <c r="C9" s="117">
        <v>55212.160000000003</v>
      </c>
      <c r="D9" s="117">
        <v>65779.789999999994</v>
      </c>
      <c r="E9" s="117">
        <v>102804.51</v>
      </c>
      <c r="F9" s="117">
        <v>113580.53</v>
      </c>
      <c r="G9" s="3">
        <f>'PËRMBLEDHJA PËR RAPORT'!I44</f>
        <v>0</v>
      </c>
      <c r="H9" s="117">
        <f>'PËRMBLEDHJA MUJORE '!D44</f>
        <v>93922.9</v>
      </c>
      <c r="L9" s="20" t="s">
        <v>9</v>
      </c>
      <c r="M9" s="51">
        <v>41632.75</v>
      </c>
      <c r="N9" s="77">
        <v>41680.32</v>
      </c>
      <c r="O9" s="51"/>
      <c r="P9" s="77"/>
      <c r="Q9" s="51">
        <f t="shared" si="0"/>
        <v>100.11426100846089</v>
      </c>
      <c r="R9" s="51" t="e">
        <f t="shared" si="1"/>
        <v>#DIV/0!</v>
      </c>
      <c r="S9" s="51">
        <f t="shared" si="2"/>
        <v>-100</v>
      </c>
      <c r="T9" s="103">
        <v>984</v>
      </c>
      <c r="U9" s="2"/>
      <c r="V9" s="106">
        <v>670</v>
      </c>
      <c r="W9" s="106"/>
    </row>
    <row r="10" spans="1:23" x14ac:dyDescent="0.25">
      <c r="A10" s="116" t="s">
        <v>5</v>
      </c>
      <c r="B10" s="117">
        <v>64357.38</v>
      </c>
      <c r="C10" s="117">
        <v>69950.39</v>
      </c>
      <c r="D10" s="117">
        <v>72593.52</v>
      </c>
      <c r="E10" s="117">
        <v>84884.33</v>
      </c>
      <c r="F10" s="117">
        <v>102990.93</v>
      </c>
      <c r="G10" s="3">
        <f>'PËRMBLEDHJA PËR RAPORT'!K44</f>
        <v>0</v>
      </c>
      <c r="H10" s="117">
        <f>'PËRMBLEDHJA MUJORE '!D45</f>
        <v>0</v>
      </c>
      <c r="L10" s="20" t="s">
        <v>4</v>
      </c>
      <c r="M10" s="19">
        <v>41632.75</v>
      </c>
      <c r="N10" s="77">
        <v>33893.97</v>
      </c>
      <c r="O10" s="19"/>
      <c r="P10" s="77"/>
      <c r="Q10" s="51">
        <f t="shared" si="0"/>
        <v>81.411797202923182</v>
      </c>
      <c r="R10" s="51" t="e">
        <f t="shared" si="1"/>
        <v>#DIV/0!</v>
      </c>
      <c r="S10" s="51">
        <f t="shared" si="2"/>
        <v>-100</v>
      </c>
      <c r="T10" s="103">
        <v>1287</v>
      </c>
      <c r="U10" s="2"/>
      <c r="V10" s="106">
        <v>550</v>
      </c>
      <c r="W10" s="106"/>
    </row>
    <row r="11" spans="1:23" x14ac:dyDescent="0.25">
      <c r="A11" s="116" t="s">
        <v>6</v>
      </c>
      <c r="B11" s="117">
        <v>124730.19</v>
      </c>
      <c r="C11" s="117">
        <v>84523.01</v>
      </c>
      <c r="D11" s="117">
        <v>88320.39</v>
      </c>
      <c r="E11" s="117">
        <v>103839.12</v>
      </c>
      <c r="F11" s="117">
        <v>119444.48</v>
      </c>
      <c r="G11" s="3">
        <f>'PËRMBLEDHJA PËR RAPORT'!L44</f>
        <v>0</v>
      </c>
      <c r="H11" s="117">
        <f>'PËRMBLEDHJA MUJORE '!D46</f>
        <v>0</v>
      </c>
      <c r="L11" s="20" t="s">
        <v>5</v>
      </c>
      <c r="M11" s="19">
        <v>41632.75</v>
      </c>
      <c r="N11" s="77">
        <v>49001.16</v>
      </c>
      <c r="O11" s="19"/>
      <c r="P11" s="77"/>
      <c r="Q11" s="51">
        <f t="shared" si="0"/>
        <v>117.69859065279138</v>
      </c>
      <c r="R11" s="51" t="e">
        <f t="shared" si="1"/>
        <v>#DIV/0!</v>
      </c>
      <c r="S11" s="51">
        <f t="shared" si="2"/>
        <v>-100</v>
      </c>
      <c r="T11" s="103">
        <v>1419</v>
      </c>
      <c r="U11" s="2"/>
      <c r="V11" s="106">
        <v>838</v>
      </c>
      <c r="W11" s="106"/>
    </row>
    <row r="12" spans="1:23" x14ac:dyDescent="0.25">
      <c r="A12" s="116" t="s">
        <v>7</v>
      </c>
      <c r="B12" s="117">
        <v>59255.33</v>
      </c>
      <c r="C12" s="117">
        <v>61105.72</v>
      </c>
      <c r="D12" s="117">
        <v>66711.179999999993</v>
      </c>
      <c r="E12" s="117">
        <v>132861.21</v>
      </c>
      <c r="F12" s="117">
        <v>175103.89</v>
      </c>
      <c r="G12" s="3">
        <f>'PËRMBLEDHJA PËR RAPORT'!M44</f>
        <v>0</v>
      </c>
      <c r="H12" s="117">
        <f>'PËRMBLEDHJA MUJORE '!D47</f>
        <v>0</v>
      </c>
      <c r="L12" s="20" t="s">
        <v>6</v>
      </c>
      <c r="M12" s="19">
        <v>41632.75</v>
      </c>
      <c r="N12" s="77">
        <v>83799.27</v>
      </c>
      <c r="O12" s="19"/>
      <c r="P12" s="77"/>
      <c r="Q12" s="51">
        <f t="shared" si="0"/>
        <v>201.28209162258077</v>
      </c>
      <c r="R12" s="51" t="e">
        <f t="shared" si="1"/>
        <v>#DIV/0!</v>
      </c>
      <c r="S12" s="51">
        <f t="shared" si="2"/>
        <v>-100</v>
      </c>
      <c r="T12" s="103">
        <v>2541</v>
      </c>
      <c r="U12" s="2"/>
      <c r="V12" s="106">
        <v>1274</v>
      </c>
      <c r="W12" s="106"/>
    </row>
    <row r="13" spans="1:23" x14ac:dyDescent="0.25">
      <c r="A13" s="116" t="s">
        <v>8</v>
      </c>
      <c r="B13" s="118">
        <v>57533.96</v>
      </c>
      <c r="C13" s="118">
        <v>47580.23</v>
      </c>
      <c r="D13" s="118">
        <v>101089.81</v>
      </c>
      <c r="E13" s="118">
        <v>84831.76</v>
      </c>
      <c r="F13" s="118">
        <v>148026.92000000001</v>
      </c>
      <c r="G13" s="3">
        <f>'PËRMBLEDHJA PËR RAPORT'!C54</f>
        <v>0</v>
      </c>
      <c r="H13" s="117">
        <f>'PËRMBLEDHJA MUJORE '!D48</f>
        <v>0</v>
      </c>
      <c r="L13" s="20" t="s">
        <v>7</v>
      </c>
      <c r="M13" s="19">
        <v>41632.75</v>
      </c>
      <c r="N13" s="3">
        <v>78680.06</v>
      </c>
      <c r="O13" s="19"/>
      <c r="P13" s="3"/>
      <c r="Q13" s="51">
        <f>N13/M13*100</f>
        <v>188.98597858656947</v>
      </c>
      <c r="R13" s="51" t="e">
        <f>P13/O13*100-100</f>
        <v>#DIV/0!</v>
      </c>
      <c r="S13" s="51">
        <f>P13/N13*100-100</f>
        <v>-100</v>
      </c>
      <c r="T13" s="107">
        <v>4767</v>
      </c>
      <c r="U13" s="2"/>
      <c r="V13" s="103">
        <v>1569</v>
      </c>
      <c r="W13" s="103"/>
    </row>
    <row r="14" spans="1:23" x14ac:dyDescent="0.25">
      <c r="A14" s="116" t="s">
        <v>169</v>
      </c>
      <c r="B14" s="118">
        <v>45968.14</v>
      </c>
      <c r="C14" s="118">
        <v>43733.25</v>
      </c>
      <c r="D14" s="118">
        <v>120636</v>
      </c>
      <c r="E14" s="118">
        <v>74520.11</v>
      </c>
      <c r="F14" s="118">
        <v>101225.31</v>
      </c>
      <c r="G14" s="3">
        <f>'PËRMBLEDHJA PËR RAPORT'!C55</f>
        <v>0</v>
      </c>
      <c r="H14" s="117">
        <f>'PËRMBLEDHJA MUJORE '!D49</f>
        <v>0</v>
      </c>
      <c r="L14" s="20" t="s">
        <v>8</v>
      </c>
      <c r="M14" s="19">
        <v>41632.75</v>
      </c>
      <c r="N14" s="3">
        <v>31968.720000000001</v>
      </c>
      <c r="O14" s="19"/>
      <c r="P14" s="3"/>
      <c r="Q14" s="4">
        <f>N14/M14*100</f>
        <v>76.787432970437948</v>
      </c>
      <c r="R14" s="2" t="e">
        <f>P14/O14*100-100</f>
        <v>#DIV/0!</v>
      </c>
      <c r="S14" s="2">
        <f>P14/N14*100-100</f>
        <v>-100</v>
      </c>
      <c r="T14" s="107">
        <v>1535</v>
      </c>
      <c r="U14" s="2"/>
      <c r="V14" s="103">
        <v>526</v>
      </c>
      <c r="W14" s="103"/>
    </row>
    <row r="15" spans="1:23" x14ac:dyDescent="0.25">
      <c r="A15" s="116" t="s">
        <v>168</v>
      </c>
      <c r="B15" s="118">
        <v>79221</v>
      </c>
      <c r="C15" s="118">
        <v>61867.85</v>
      </c>
      <c r="D15" s="118">
        <v>89372.11</v>
      </c>
      <c r="E15" s="118">
        <v>93241.7</v>
      </c>
      <c r="F15" s="118">
        <v>131329.85999999999</v>
      </c>
      <c r="G15" s="3">
        <f>'PËRMBLEDHJA PËR RAPORT'!C56</f>
        <v>0</v>
      </c>
      <c r="H15" s="117">
        <f>'PËRMBLEDHJA MUJORE '!D50</f>
        <v>0</v>
      </c>
      <c r="L15" s="20" t="s">
        <v>169</v>
      </c>
      <c r="M15" s="19">
        <v>41632.75</v>
      </c>
      <c r="N15" s="3">
        <v>18388.3</v>
      </c>
      <c r="O15" s="19"/>
      <c r="P15" s="3"/>
      <c r="Q15" s="4">
        <f>N15/M15*100</f>
        <v>44.167872648335745</v>
      </c>
      <c r="R15" s="2" t="e">
        <f>P15/O15*100-100</f>
        <v>#DIV/0!</v>
      </c>
      <c r="S15" s="2">
        <f>P15/N15*100-100</f>
        <v>-100</v>
      </c>
      <c r="T15" s="107">
        <v>766</v>
      </c>
      <c r="U15" s="2"/>
      <c r="V15" s="103">
        <v>351</v>
      </c>
      <c r="W15" s="103"/>
    </row>
    <row r="16" spans="1:23" x14ac:dyDescent="0.25">
      <c r="A16" s="119" t="s">
        <v>11</v>
      </c>
      <c r="B16" s="120">
        <f>SUM(B4:B15)</f>
        <v>877833.86999999988</v>
      </c>
      <c r="C16" s="120">
        <f t="shared" ref="C16:F16" si="3">SUM(C4:C15)</f>
        <v>820866.47</v>
      </c>
      <c r="D16" s="120">
        <f t="shared" si="3"/>
        <v>994848.20000000007</v>
      </c>
      <c r="E16" s="120">
        <f t="shared" si="3"/>
        <v>1103402.8899999999</v>
      </c>
      <c r="F16" s="120">
        <f t="shared" si="3"/>
        <v>1182723.73</v>
      </c>
      <c r="G16" s="120">
        <f t="shared" ref="G16" si="4">SUM(G4:G15)</f>
        <v>241801.56</v>
      </c>
      <c r="H16" s="120">
        <f t="shared" ref="H16" si="5">SUM(H4:H15)</f>
        <v>187845.8</v>
      </c>
      <c r="L16" s="20" t="s">
        <v>168</v>
      </c>
      <c r="M16" s="19">
        <v>41632.75</v>
      </c>
      <c r="N16" s="92">
        <v>37142.639999999999</v>
      </c>
      <c r="O16" s="19"/>
      <c r="P16" s="92"/>
      <c r="Q16" s="4">
        <f>N16/M16*100</f>
        <v>89.214956974977639</v>
      </c>
      <c r="R16" s="82" t="e">
        <f>P16/O16*100-100</f>
        <v>#DIV/0!</v>
      </c>
      <c r="S16" s="2">
        <f>P16/N16*100-100</f>
        <v>-100</v>
      </c>
      <c r="T16" s="105">
        <v>457</v>
      </c>
      <c r="U16" s="2"/>
      <c r="V16" s="105"/>
      <c r="W16" s="105"/>
    </row>
    <row r="17" spans="1:23" x14ac:dyDescent="0.25">
      <c r="B17" s="18"/>
      <c r="C17" s="18"/>
      <c r="D17" s="18"/>
      <c r="E17" s="18"/>
      <c r="F17" s="18"/>
      <c r="L17" s="2" t="s">
        <v>11</v>
      </c>
      <c r="M17" s="82">
        <f>SUM(M5:M16)</f>
        <v>499593</v>
      </c>
      <c r="N17" s="82">
        <f>SUM(N5:N16)</f>
        <v>577233.31000000017</v>
      </c>
      <c r="O17" s="82">
        <f t="shared" ref="O17:W17" si="6">SUM(O5:O16)</f>
        <v>0</v>
      </c>
      <c r="P17" s="82">
        <f t="shared" si="6"/>
        <v>0</v>
      </c>
      <c r="Q17" s="82">
        <f t="shared" si="6"/>
        <v>1386.4885456761806</v>
      </c>
      <c r="R17" s="82" t="e">
        <f t="shared" si="6"/>
        <v>#DIV/0!</v>
      </c>
      <c r="S17" s="82">
        <f t="shared" si="6"/>
        <v>-1200</v>
      </c>
      <c r="T17" s="105">
        <f>SUM(T5:T16)</f>
        <v>18673</v>
      </c>
      <c r="U17" s="105">
        <f>SUM(U5:U16)</f>
        <v>0</v>
      </c>
      <c r="V17" s="105">
        <f t="shared" si="6"/>
        <v>9493</v>
      </c>
      <c r="W17" s="105">
        <f t="shared" si="6"/>
        <v>0</v>
      </c>
    </row>
    <row r="18" spans="1:23" x14ac:dyDescent="0.25">
      <c r="B18" s="18"/>
      <c r="C18" s="18"/>
      <c r="D18" s="18"/>
      <c r="E18" s="18"/>
      <c r="F18" s="18"/>
      <c r="L18" s="71"/>
      <c r="M18" s="90"/>
      <c r="N18" s="90"/>
      <c r="O18" s="90"/>
      <c r="P18" s="90"/>
      <c r="Q18" s="90"/>
      <c r="R18" s="90"/>
      <c r="S18" s="90"/>
      <c r="T18" s="91"/>
      <c r="U18" s="91"/>
      <c r="V18" s="91"/>
      <c r="W18" s="91"/>
    </row>
    <row r="19" spans="1:23" x14ac:dyDescent="0.25">
      <c r="B19" s="18"/>
      <c r="C19" s="18"/>
      <c r="D19" s="18"/>
      <c r="E19" s="18"/>
      <c r="F19" s="18"/>
      <c r="L19" s="71"/>
      <c r="M19" s="90"/>
      <c r="N19" s="90"/>
      <c r="O19" s="90"/>
      <c r="P19" s="90"/>
      <c r="Q19" s="90"/>
      <c r="R19" s="90"/>
      <c r="S19" s="90"/>
      <c r="T19" s="91"/>
      <c r="U19" s="91"/>
      <c r="V19" s="91"/>
      <c r="W19" s="91">
        <f>W5+W6+W7+W8+W9+W10+W11+W12+W13+W14+W15</f>
        <v>0</v>
      </c>
    </row>
    <row r="20" spans="1:23" x14ac:dyDescent="0.25">
      <c r="B20" s="18"/>
      <c r="C20" s="18"/>
      <c r="D20" s="18"/>
      <c r="E20" s="18"/>
      <c r="F20" s="18"/>
      <c r="L20" s="71"/>
      <c r="M20" s="90"/>
      <c r="N20" s="90"/>
      <c r="O20" s="90"/>
      <c r="P20" s="90"/>
      <c r="Q20" s="90"/>
      <c r="R20" s="90"/>
      <c r="S20" s="90"/>
      <c r="T20" s="91"/>
      <c r="U20" s="91"/>
      <c r="V20" s="91"/>
      <c r="W20" s="91"/>
    </row>
    <row r="21" spans="1:23" x14ac:dyDescent="0.25">
      <c r="B21" s="18"/>
      <c r="C21" s="18"/>
      <c r="D21" s="18"/>
      <c r="E21" s="18"/>
      <c r="F21" s="18"/>
      <c r="L21" s="71"/>
      <c r="M21" s="90"/>
      <c r="N21" s="90"/>
      <c r="O21" s="90"/>
      <c r="P21" s="90"/>
      <c r="Q21" s="90"/>
      <c r="R21" s="90"/>
      <c r="S21" s="90"/>
      <c r="T21" s="91"/>
      <c r="U21" s="91"/>
      <c r="V21" s="91"/>
      <c r="W21" s="91"/>
    </row>
    <row r="22" spans="1:23" x14ac:dyDescent="0.25">
      <c r="A22" s="149" t="s">
        <v>189</v>
      </c>
      <c r="B22" s="149"/>
      <c r="C22" s="149"/>
      <c r="D22" s="149"/>
      <c r="E22" s="149"/>
      <c r="L22" s="108">
        <v>2.2000000000000002</v>
      </c>
    </row>
    <row r="23" spans="1:23" ht="38.25" x14ac:dyDescent="0.25">
      <c r="A23" s="46" t="s">
        <v>68</v>
      </c>
      <c r="B23" s="46" t="s">
        <v>116</v>
      </c>
      <c r="C23" s="46" t="s">
        <v>190</v>
      </c>
      <c r="D23" s="46" t="s">
        <v>191</v>
      </c>
      <c r="E23" s="46" t="s">
        <v>192</v>
      </c>
      <c r="L23" s="46" t="s">
        <v>126</v>
      </c>
      <c r="M23" s="46" t="s">
        <v>127</v>
      </c>
      <c r="N23" s="46" t="s">
        <v>128</v>
      </c>
      <c r="O23" s="46" t="s">
        <v>129</v>
      </c>
      <c r="P23" s="46" t="s">
        <v>130</v>
      </c>
      <c r="Q23" s="46" t="s">
        <v>131</v>
      </c>
      <c r="R23" s="46" t="s">
        <v>132</v>
      </c>
    </row>
    <row r="24" spans="1:23" ht="25.5" x14ac:dyDescent="0.25">
      <c r="A24" s="46" t="s">
        <v>71</v>
      </c>
      <c r="B24" s="76">
        <v>1171913.48</v>
      </c>
      <c r="C24" s="78"/>
      <c r="D24" s="54">
        <f>C24-B24</f>
        <v>-1171913.48</v>
      </c>
      <c r="E24" s="55">
        <f>C24/B24*100-100</f>
        <v>-100</v>
      </c>
      <c r="L24" s="80">
        <v>2021</v>
      </c>
      <c r="M24" s="111">
        <v>13320</v>
      </c>
      <c r="N24" s="53">
        <v>610564.32999999996</v>
      </c>
      <c r="O24" s="112">
        <v>371</v>
      </c>
      <c r="P24" s="110">
        <v>65296</v>
      </c>
      <c r="Q24" s="112">
        <v>2786</v>
      </c>
      <c r="R24" s="113">
        <v>434389</v>
      </c>
    </row>
    <row r="25" spans="1:23" x14ac:dyDescent="0.25">
      <c r="L25" s="80">
        <v>2022</v>
      </c>
      <c r="M25" s="111"/>
      <c r="N25" s="53"/>
      <c r="O25" s="112"/>
      <c r="P25" s="110"/>
      <c r="Q25" s="112"/>
      <c r="R25" s="113"/>
    </row>
    <row r="26" spans="1:23" ht="27.75" customHeight="1" x14ac:dyDescent="0.25">
      <c r="A26" s="152" t="s">
        <v>194</v>
      </c>
      <c r="B26" s="152"/>
      <c r="C26" s="152"/>
      <c r="D26" s="152"/>
      <c r="E26" s="152"/>
      <c r="F26" s="152"/>
    </row>
    <row r="27" spans="1:23" ht="58.5" customHeight="1" x14ac:dyDescent="0.25">
      <c r="A27" s="75" t="s">
        <v>70</v>
      </c>
      <c r="B27" s="75" t="s">
        <v>74</v>
      </c>
      <c r="C27" s="75" t="s">
        <v>133</v>
      </c>
      <c r="D27" s="75" t="s">
        <v>134</v>
      </c>
      <c r="E27" s="75" t="s">
        <v>199</v>
      </c>
      <c r="F27" s="75" t="s">
        <v>200</v>
      </c>
      <c r="I27">
        <v>96403.42</v>
      </c>
    </row>
    <row r="28" spans="1:23" x14ac:dyDescent="0.25">
      <c r="A28" s="75"/>
      <c r="B28" s="75">
        <v>1</v>
      </c>
      <c r="C28" s="75">
        <v>2</v>
      </c>
      <c r="D28" s="75">
        <v>3</v>
      </c>
      <c r="E28" s="81" t="s">
        <v>162</v>
      </c>
      <c r="F28" s="81" t="s">
        <v>163</v>
      </c>
    </row>
    <row r="29" spans="1:23" x14ac:dyDescent="0.25">
      <c r="A29" s="37" t="s">
        <v>0</v>
      </c>
      <c r="B29" s="3">
        <f>F4</f>
        <v>73433.2</v>
      </c>
      <c r="C29" s="3">
        <v>88424.42</v>
      </c>
      <c r="D29" s="19">
        <f>H4</f>
        <v>0</v>
      </c>
      <c r="E29" s="93">
        <f>D29-C29</f>
        <v>-88424.42</v>
      </c>
      <c r="F29" s="3">
        <f>D29/C29*100-100</f>
        <v>-100</v>
      </c>
      <c r="H29" s="18">
        <v>67441.16</v>
      </c>
      <c r="I29">
        <f>H30/I27*100</f>
        <v>76.172816275605157</v>
      </c>
    </row>
    <row r="30" spans="1:23" x14ac:dyDescent="0.25">
      <c r="A30" s="37" t="s">
        <v>1</v>
      </c>
      <c r="B30" s="3">
        <f>F5</f>
        <v>90756.67</v>
      </c>
      <c r="C30" s="3">
        <v>88424.42</v>
      </c>
      <c r="D30" s="19">
        <f t="shared" ref="D30:D40" si="7">H5</f>
        <v>63306.400000000001</v>
      </c>
      <c r="E30" s="93">
        <f t="shared" ref="E30:E40" si="8">D30-C30</f>
        <v>-25118.019999999997</v>
      </c>
      <c r="F30" s="3">
        <f t="shared" ref="F30:F40" si="9">D30/C30*100-100</f>
        <v>-28.406202720922565</v>
      </c>
      <c r="H30" s="18">
        <v>73433.2</v>
      </c>
    </row>
    <row r="31" spans="1:23" x14ac:dyDescent="0.25">
      <c r="A31" s="37" t="s">
        <v>69</v>
      </c>
      <c r="B31" s="3">
        <f>F6</f>
        <v>80321.710000000006</v>
      </c>
      <c r="C31" s="3">
        <v>88424.42</v>
      </c>
      <c r="D31" s="19">
        <f t="shared" si="7"/>
        <v>4360</v>
      </c>
      <c r="E31" s="93">
        <f t="shared" si="8"/>
        <v>-84064.42</v>
      </c>
      <c r="F31" s="3">
        <f t="shared" si="9"/>
        <v>-95.06923539899951</v>
      </c>
      <c r="H31" s="18">
        <f>H30/H29*100-100</f>
        <v>8.8848412453166503</v>
      </c>
    </row>
    <row r="32" spans="1:23" x14ac:dyDescent="0.25">
      <c r="A32" s="37" t="s">
        <v>3</v>
      </c>
      <c r="B32" s="3">
        <v>19328.990000000002</v>
      </c>
      <c r="C32" s="3">
        <v>88424.42</v>
      </c>
      <c r="D32" s="19">
        <f t="shared" si="7"/>
        <v>26237</v>
      </c>
      <c r="E32" s="93">
        <f t="shared" si="8"/>
        <v>-62187.42</v>
      </c>
      <c r="F32" s="3">
        <f t="shared" si="9"/>
        <v>-70.328332376961015</v>
      </c>
    </row>
    <row r="33" spans="1:12" x14ac:dyDescent="0.25">
      <c r="A33" s="37" t="s">
        <v>9</v>
      </c>
      <c r="B33" s="3">
        <v>27181.24</v>
      </c>
      <c r="C33" s="3">
        <v>88424.42</v>
      </c>
      <c r="D33" s="19">
        <f t="shared" si="7"/>
        <v>19.5</v>
      </c>
      <c r="E33" s="93">
        <f t="shared" si="8"/>
        <v>-88404.92</v>
      </c>
      <c r="F33" s="3">
        <f t="shared" si="9"/>
        <v>-99.977947268412962</v>
      </c>
    </row>
    <row r="34" spans="1:12" x14ac:dyDescent="0.25">
      <c r="A34" s="37" t="s">
        <v>4</v>
      </c>
      <c r="B34" s="3">
        <v>113580.53</v>
      </c>
      <c r="C34" s="3">
        <v>88424.42</v>
      </c>
      <c r="D34" s="19">
        <f t="shared" si="7"/>
        <v>93922.9</v>
      </c>
      <c r="E34" s="93">
        <f t="shared" si="8"/>
        <v>5498.4799999999959</v>
      </c>
      <c r="F34" s="3">
        <f t="shared" si="9"/>
        <v>6.2182822347039348</v>
      </c>
    </row>
    <row r="35" spans="1:12" x14ac:dyDescent="0.25">
      <c r="A35" s="37" t="s">
        <v>5</v>
      </c>
      <c r="B35" s="3">
        <v>102990.93</v>
      </c>
      <c r="C35" s="3">
        <v>88424.42</v>
      </c>
      <c r="D35" s="19">
        <f t="shared" si="7"/>
        <v>0</v>
      </c>
      <c r="E35" s="93">
        <f t="shared" si="8"/>
        <v>-88424.42</v>
      </c>
      <c r="F35" s="3">
        <f t="shared" si="9"/>
        <v>-100</v>
      </c>
    </row>
    <row r="36" spans="1:12" x14ac:dyDescent="0.25">
      <c r="A36" s="37" t="s">
        <v>6</v>
      </c>
      <c r="B36" s="3">
        <v>119444.48</v>
      </c>
      <c r="C36" s="3">
        <v>88424.42</v>
      </c>
      <c r="D36" s="19">
        <f t="shared" si="7"/>
        <v>0</v>
      </c>
      <c r="E36" s="93">
        <f t="shared" si="8"/>
        <v>-88424.42</v>
      </c>
      <c r="F36" s="3">
        <f t="shared" si="9"/>
        <v>-100</v>
      </c>
    </row>
    <row r="37" spans="1:12" x14ac:dyDescent="0.25">
      <c r="A37" s="37" t="s">
        <v>7</v>
      </c>
      <c r="B37" s="3">
        <v>175103.89</v>
      </c>
      <c r="C37" s="3">
        <v>88424.42</v>
      </c>
      <c r="D37" s="19">
        <f t="shared" si="7"/>
        <v>0</v>
      </c>
      <c r="E37" s="93">
        <f t="shared" si="8"/>
        <v>-88424.42</v>
      </c>
      <c r="F37" s="3">
        <f t="shared" si="9"/>
        <v>-100</v>
      </c>
    </row>
    <row r="38" spans="1:12" x14ac:dyDescent="0.25">
      <c r="A38" s="20" t="s">
        <v>8</v>
      </c>
      <c r="B38" s="3">
        <v>148026.92000000001</v>
      </c>
      <c r="C38" s="3">
        <v>88424.42</v>
      </c>
      <c r="D38" s="19">
        <f t="shared" si="7"/>
        <v>0</v>
      </c>
      <c r="E38" s="3">
        <f t="shared" si="8"/>
        <v>-88424.42</v>
      </c>
      <c r="F38" s="3">
        <f t="shared" si="9"/>
        <v>-100</v>
      </c>
    </row>
    <row r="39" spans="1:12" x14ac:dyDescent="0.25">
      <c r="A39" s="20" t="s">
        <v>169</v>
      </c>
      <c r="B39" s="7">
        <v>101225.31</v>
      </c>
      <c r="C39" s="3">
        <v>88424.42</v>
      </c>
      <c r="D39" s="19">
        <f t="shared" si="7"/>
        <v>0</v>
      </c>
      <c r="E39" s="93">
        <f t="shared" si="8"/>
        <v>-88424.42</v>
      </c>
      <c r="F39" s="93">
        <f t="shared" si="9"/>
        <v>-100</v>
      </c>
    </row>
    <row r="40" spans="1:12" x14ac:dyDescent="0.25">
      <c r="A40" s="20" t="s">
        <v>168</v>
      </c>
      <c r="B40" s="7">
        <v>131329.85999999999</v>
      </c>
      <c r="C40" s="3">
        <v>88424.42</v>
      </c>
      <c r="D40" s="19">
        <f t="shared" si="7"/>
        <v>0</v>
      </c>
      <c r="E40" s="93">
        <f t="shared" si="8"/>
        <v>-88424.42</v>
      </c>
      <c r="F40" s="93">
        <f t="shared" si="9"/>
        <v>-100</v>
      </c>
    </row>
    <row r="41" spans="1:12" x14ac:dyDescent="0.25">
      <c r="A41" s="94" t="s">
        <v>11</v>
      </c>
      <c r="B41" s="96">
        <f>SUM(B29:B40)</f>
        <v>1182723.73</v>
      </c>
      <c r="C41" s="96">
        <f>SUM(C29:C40)</f>
        <v>1061093.0400000003</v>
      </c>
      <c r="D41" s="96">
        <f>SUM(D29:D40)</f>
        <v>187845.8</v>
      </c>
      <c r="E41" s="96">
        <f>SUM(E29:E40)</f>
        <v>-873247.24000000011</v>
      </c>
      <c r="F41" s="96">
        <f>SUM(F29:F40)</f>
        <v>-987.56343553059207</v>
      </c>
    </row>
    <row r="42" spans="1:12" x14ac:dyDescent="0.25">
      <c r="A42" s="109" t="s">
        <v>170</v>
      </c>
      <c r="H42" s="154" t="s">
        <v>213</v>
      </c>
      <c r="I42" s="154"/>
      <c r="J42" s="154"/>
      <c r="K42" s="154"/>
      <c r="L42" s="154"/>
    </row>
    <row r="43" spans="1:12" ht="45" x14ac:dyDescent="0.25">
      <c r="A43" s="43" t="s">
        <v>113</v>
      </c>
      <c r="B43" s="44" t="s">
        <v>201</v>
      </c>
      <c r="C43" s="44" t="s">
        <v>202</v>
      </c>
      <c r="D43" s="44" t="s">
        <v>191</v>
      </c>
      <c r="E43" s="44" t="s">
        <v>203</v>
      </c>
      <c r="H43" s="23" t="s">
        <v>68</v>
      </c>
      <c r="I43" s="23" t="s">
        <v>116</v>
      </c>
      <c r="J43" s="23" t="s">
        <v>190</v>
      </c>
      <c r="K43" s="23" t="s">
        <v>204</v>
      </c>
      <c r="L43" s="23" t="s">
        <v>205</v>
      </c>
    </row>
    <row r="44" spans="1:12" x14ac:dyDescent="0.25">
      <c r="A44" s="37" t="s">
        <v>0</v>
      </c>
      <c r="B44" s="4">
        <v>1401.1</v>
      </c>
      <c r="C44" s="4">
        <f>'PËRMBLEDHJA PËR RAPORT'!C46</f>
        <v>8740</v>
      </c>
      <c r="D44" s="114">
        <f>C44-B44</f>
        <v>7338.9</v>
      </c>
      <c r="E44" s="4">
        <f>+C44/B44*100-100</f>
        <v>523.79558917993006</v>
      </c>
      <c r="H44" s="2" t="s">
        <v>71</v>
      </c>
      <c r="I44" s="22">
        <v>1172638.98</v>
      </c>
      <c r="J44" s="22"/>
      <c r="K44" s="22">
        <f>J44-I44</f>
        <v>-1172638.98</v>
      </c>
      <c r="L44" s="30">
        <f>+J44/I44*100-100</f>
        <v>-100</v>
      </c>
    </row>
    <row r="45" spans="1:12" x14ac:dyDescent="0.25">
      <c r="A45" s="37" t="s">
        <v>1</v>
      </c>
      <c r="B45" s="4">
        <v>3040</v>
      </c>
      <c r="C45" s="4">
        <f>'PËRMBLEDHJA PËR RAPORT'!D46</f>
        <v>4360</v>
      </c>
      <c r="D45" s="114">
        <f t="shared" ref="D45:D55" si="10">C45-B45</f>
        <v>1320</v>
      </c>
      <c r="E45" s="4">
        <f t="shared" ref="E45:E55" si="11">+C45/B45*100-100</f>
        <v>43.421052631578931</v>
      </c>
      <c r="H45" s="2" t="s">
        <v>39</v>
      </c>
      <c r="I45" s="22">
        <v>18666.2</v>
      </c>
      <c r="J45" s="22"/>
      <c r="K45" s="22">
        <f>J45-I45</f>
        <v>-18666.2</v>
      </c>
      <c r="L45" s="30">
        <f>+J45/I45*100-100</f>
        <v>-100</v>
      </c>
    </row>
    <row r="46" spans="1:12" x14ac:dyDescent="0.25">
      <c r="A46" s="37" t="s">
        <v>69</v>
      </c>
      <c r="B46" s="4">
        <v>2370</v>
      </c>
      <c r="C46" s="4">
        <f>'PËRMBLEDHJA PËR RAPORT'!E46</f>
        <v>1600</v>
      </c>
      <c r="D46" s="114">
        <f t="shared" si="10"/>
        <v>-770</v>
      </c>
      <c r="E46" s="4">
        <f t="shared" si="11"/>
        <v>-32.489451476793249</v>
      </c>
      <c r="H46" s="2" t="s">
        <v>72</v>
      </c>
      <c r="I46" s="22">
        <v>222877.5</v>
      </c>
      <c r="J46" s="22"/>
      <c r="K46" s="22">
        <f>J46-I46</f>
        <v>-222877.5</v>
      </c>
      <c r="L46" s="30">
        <f>+J46/I46*100-100</f>
        <v>-100</v>
      </c>
    </row>
    <row r="47" spans="1:12" x14ac:dyDescent="0.25">
      <c r="A47" s="37" t="s">
        <v>3</v>
      </c>
      <c r="B47" s="4">
        <v>1060</v>
      </c>
      <c r="C47" s="4">
        <f>'PËRMBLEDHJA PËR RAPORT'!G46</f>
        <v>0</v>
      </c>
      <c r="D47" s="114">
        <f t="shared" si="10"/>
        <v>-1060</v>
      </c>
      <c r="E47" s="4">
        <f t="shared" si="11"/>
        <v>-100</v>
      </c>
      <c r="H47" s="2" t="s">
        <v>73</v>
      </c>
      <c r="I47" s="22">
        <v>68.7</v>
      </c>
      <c r="J47" s="22"/>
      <c r="K47" s="22">
        <f>J47-I47</f>
        <v>-68.7</v>
      </c>
      <c r="L47" s="30">
        <f>+J47/I47*100-100</f>
        <v>-100</v>
      </c>
    </row>
    <row r="48" spans="1:12" x14ac:dyDescent="0.25">
      <c r="A48" s="37" t="s">
        <v>9</v>
      </c>
      <c r="B48" s="4">
        <v>2400</v>
      </c>
      <c r="C48" s="4">
        <f>'PËRMBLEDHJA PËR RAPORT'!H46</f>
        <v>0</v>
      </c>
      <c r="D48" s="114">
        <f t="shared" si="10"/>
        <v>-2400</v>
      </c>
      <c r="E48" s="4">
        <f t="shared" si="11"/>
        <v>-100</v>
      </c>
      <c r="H48" s="2" t="s">
        <v>11</v>
      </c>
      <c r="I48" s="7">
        <f>SUM(I44:I47)</f>
        <v>1414251.38</v>
      </c>
      <c r="J48" s="22">
        <f>SUM(J44:J47)</f>
        <v>0</v>
      </c>
      <c r="K48" s="22">
        <f>SUM(K44:K47)</f>
        <v>-1414251.38</v>
      </c>
      <c r="L48" s="30">
        <f>+J48/I48*100-100</f>
        <v>-100</v>
      </c>
    </row>
    <row r="49" spans="1:12" x14ac:dyDescent="0.25">
      <c r="A49" s="37" t="s">
        <v>4</v>
      </c>
      <c r="B49" s="4">
        <v>2150</v>
      </c>
      <c r="C49" s="4">
        <f>'PËRMBLEDHJA PËR RAPORT'!I46</f>
        <v>0</v>
      </c>
      <c r="D49" s="114">
        <f t="shared" si="10"/>
        <v>-2150</v>
      </c>
      <c r="E49" s="4">
        <f t="shared" si="11"/>
        <v>-100</v>
      </c>
      <c r="H49" s="71"/>
      <c r="I49" s="72"/>
      <c r="J49" s="73"/>
      <c r="K49" s="73"/>
      <c r="L49" s="74"/>
    </row>
    <row r="50" spans="1:12" x14ac:dyDescent="0.25">
      <c r="A50" s="37" t="s">
        <v>5</v>
      </c>
      <c r="B50" s="4">
        <v>1805</v>
      </c>
      <c r="C50" s="4">
        <f>'PËRMBLEDHJA PËR RAPORT'!K46</f>
        <v>0</v>
      </c>
      <c r="D50" s="114">
        <f t="shared" si="10"/>
        <v>-1805</v>
      </c>
      <c r="E50" s="4">
        <f t="shared" si="11"/>
        <v>-100</v>
      </c>
      <c r="H50" s="71"/>
      <c r="I50" s="72"/>
      <c r="J50" s="73"/>
      <c r="K50" s="73"/>
      <c r="L50" s="74"/>
    </row>
    <row r="51" spans="1:12" x14ac:dyDescent="0.25">
      <c r="A51" s="37" t="s">
        <v>6</v>
      </c>
      <c r="B51" s="4">
        <v>2390</v>
      </c>
      <c r="C51" s="4">
        <f>'PËRMBLEDHJA PËR RAPORT'!L46</f>
        <v>0</v>
      </c>
      <c r="D51" s="114">
        <f t="shared" si="10"/>
        <v>-2390</v>
      </c>
      <c r="E51" s="4">
        <f t="shared" si="11"/>
        <v>-100</v>
      </c>
      <c r="H51" s="71"/>
      <c r="I51" s="72"/>
      <c r="J51" s="73"/>
      <c r="K51" s="73"/>
      <c r="L51" s="74"/>
    </row>
    <row r="52" spans="1:12" x14ac:dyDescent="0.25">
      <c r="A52" s="37" t="s">
        <v>7</v>
      </c>
      <c r="B52" s="4">
        <v>2050</v>
      </c>
      <c r="C52" s="4">
        <f>'PËRMBLEDHJA PËR RAPORT'!M46</f>
        <v>0</v>
      </c>
      <c r="D52" s="114">
        <f t="shared" si="10"/>
        <v>-2050</v>
      </c>
      <c r="E52" s="4">
        <f t="shared" si="11"/>
        <v>-100</v>
      </c>
      <c r="H52" s="71"/>
      <c r="I52" s="72"/>
      <c r="J52" s="73"/>
      <c r="K52" s="73"/>
      <c r="L52" s="74"/>
    </row>
    <row r="53" spans="1:12" x14ac:dyDescent="0.25">
      <c r="A53" s="20" t="s">
        <v>8</v>
      </c>
      <c r="B53" s="3"/>
      <c r="C53" s="4">
        <f>'PËRMBLEDHJA PËR RAPORT'!O46</f>
        <v>0</v>
      </c>
      <c r="D53" s="114">
        <f t="shared" si="10"/>
        <v>0</v>
      </c>
      <c r="E53" s="4" t="e">
        <f t="shared" si="11"/>
        <v>#DIV/0!</v>
      </c>
      <c r="H53" s="71"/>
      <c r="I53" s="72"/>
      <c r="J53" s="73"/>
      <c r="K53" s="73"/>
      <c r="L53" s="74"/>
    </row>
    <row r="54" spans="1:12" x14ac:dyDescent="0.25">
      <c r="A54" s="20" t="s">
        <v>169</v>
      </c>
      <c r="B54" s="3"/>
      <c r="C54" s="4">
        <f>'PËRMBLEDHJA PËR RAPORT'!P46</f>
        <v>0</v>
      </c>
      <c r="D54" s="114">
        <f t="shared" si="10"/>
        <v>0</v>
      </c>
      <c r="E54" s="4" t="e">
        <f t="shared" si="11"/>
        <v>#DIV/0!</v>
      </c>
      <c r="H54" s="71"/>
      <c r="I54" s="72"/>
      <c r="J54" s="73"/>
      <c r="K54" s="73"/>
      <c r="L54" s="74"/>
    </row>
    <row r="55" spans="1:12" x14ac:dyDescent="0.25">
      <c r="A55" s="20" t="s">
        <v>168</v>
      </c>
      <c r="B55" s="3"/>
      <c r="C55" s="4">
        <f>'PËRMBLEDHJA PËR RAPORT'!Q46</f>
        <v>0</v>
      </c>
      <c r="D55" s="114">
        <f t="shared" si="10"/>
        <v>0</v>
      </c>
      <c r="E55" s="4" t="e">
        <f t="shared" si="11"/>
        <v>#DIV/0!</v>
      </c>
      <c r="H55" s="71"/>
      <c r="I55" s="72"/>
      <c r="J55" s="73"/>
      <c r="K55" s="73"/>
      <c r="L55" s="74"/>
    </row>
    <row r="56" spans="1:12" x14ac:dyDescent="0.25">
      <c r="A56" s="94" t="s">
        <v>11</v>
      </c>
      <c r="B56" s="95">
        <f>SUM(B44:B55)</f>
        <v>18666.099999999999</v>
      </c>
      <c r="C56" s="95">
        <f>SUM(C44:C55)</f>
        <v>14700</v>
      </c>
      <c r="D56" s="95">
        <f>SUM(D44:D55)</f>
        <v>-3966.1000000000004</v>
      </c>
      <c r="E56" s="95" t="e">
        <f>SUM(E44:E55)</f>
        <v>#DIV/0!</v>
      </c>
    </row>
    <row r="57" spans="1:12" x14ac:dyDescent="0.25">
      <c r="A57" s="97"/>
      <c r="B57" s="98"/>
      <c r="C57" s="98"/>
      <c r="D57" s="98"/>
      <c r="E57" s="98"/>
    </row>
    <row r="58" spans="1:12" ht="45.75" customHeight="1" x14ac:dyDescent="0.25">
      <c r="A58" s="153" t="s">
        <v>209</v>
      </c>
      <c r="B58" s="153"/>
      <c r="C58" s="153"/>
      <c r="D58" s="153"/>
      <c r="E58" s="153"/>
      <c r="F58" s="124"/>
    </row>
    <row r="59" spans="1:12" ht="44.25" customHeight="1" x14ac:dyDescent="0.25">
      <c r="A59" s="43" t="s">
        <v>113</v>
      </c>
      <c r="B59" s="44" t="s">
        <v>206</v>
      </c>
      <c r="C59" s="44" t="s">
        <v>207</v>
      </c>
      <c r="D59" s="44" t="s">
        <v>210</v>
      </c>
      <c r="E59" s="44" t="s">
        <v>203</v>
      </c>
    </row>
    <row r="60" spans="1:12" x14ac:dyDescent="0.25">
      <c r="A60" s="37" t="s">
        <v>0</v>
      </c>
      <c r="B60" s="4">
        <v>20025</v>
      </c>
      <c r="C60" s="4">
        <f>'PËRMBLEDHJA PËR RAPORT'!C47</f>
        <v>26449.5</v>
      </c>
      <c r="D60" s="4">
        <f>+C60-B60</f>
        <v>6424.5</v>
      </c>
      <c r="E60" s="4">
        <f>+C60/B60*100-100</f>
        <v>32.082397003745314</v>
      </c>
      <c r="K60" s="1"/>
    </row>
    <row r="61" spans="1:12" x14ac:dyDescent="0.25">
      <c r="A61" s="37" t="s">
        <v>1</v>
      </c>
      <c r="B61" s="4">
        <v>20626</v>
      </c>
      <c r="C61" s="4">
        <f>'PËRMBLEDHJA PËR RAPORT'!D46</f>
        <v>4360</v>
      </c>
      <c r="D61" s="4">
        <f>+C61-B61</f>
        <v>-16266</v>
      </c>
      <c r="E61" s="4">
        <f t="shared" ref="E61:E71" si="12">+C61/B61*100-100</f>
        <v>-78.861630951226601</v>
      </c>
      <c r="G61" s="10"/>
      <c r="H61" s="10"/>
      <c r="I61" s="10"/>
      <c r="J61" s="10"/>
      <c r="K61" s="10"/>
      <c r="L61" s="10"/>
    </row>
    <row r="62" spans="1:12" ht="15" customHeight="1" x14ac:dyDescent="0.25">
      <c r="A62" s="37" t="s">
        <v>69</v>
      </c>
      <c r="B62" s="4">
        <v>29333</v>
      </c>
      <c r="C62" s="4">
        <f>'PËRMBLEDHJA PËR RAPORT'!E47</f>
        <v>29404.5</v>
      </c>
      <c r="D62" s="4">
        <f>+C62-B62</f>
        <v>71.5</v>
      </c>
      <c r="E62" s="4">
        <f t="shared" si="12"/>
        <v>0.24375276991783323</v>
      </c>
    </row>
    <row r="63" spans="1:12" ht="15" customHeight="1" x14ac:dyDescent="0.25">
      <c r="A63" s="37" t="s">
        <v>3</v>
      </c>
      <c r="B63" s="4">
        <v>0</v>
      </c>
      <c r="C63" s="4">
        <f>'PËRMBLEDHJA PËR RAPORT'!G47</f>
        <v>0</v>
      </c>
      <c r="D63" s="4">
        <f t="shared" ref="D63:D71" si="13">+C63-B63</f>
        <v>0</v>
      </c>
      <c r="E63" s="4" t="e">
        <f t="shared" si="12"/>
        <v>#DIV/0!</v>
      </c>
    </row>
    <row r="64" spans="1:12" ht="15" customHeight="1" x14ac:dyDescent="0.25">
      <c r="A64" s="37" t="s">
        <v>9</v>
      </c>
      <c r="B64" s="4">
        <v>0</v>
      </c>
      <c r="C64" s="4">
        <f>'PËRMBLEDHJA PËR RAPORT'!H47</f>
        <v>0</v>
      </c>
      <c r="D64" s="4">
        <f t="shared" si="13"/>
        <v>0</v>
      </c>
      <c r="E64" s="4" t="e">
        <f t="shared" si="12"/>
        <v>#DIV/0!</v>
      </c>
    </row>
    <row r="65" spans="1:5" ht="15" customHeight="1" x14ac:dyDescent="0.25">
      <c r="A65" s="37" t="s">
        <v>4</v>
      </c>
      <c r="B65" s="4">
        <v>58353.5</v>
      </c>
      <c r="C65" s="4">
        <f>'PËRMBLEDHJA PËR RAPORT'!I47</f>
        <v>0</v>
      </c>
      <c r="D65" s="4">
        <f t="shared" si="13"/>
        <v>-58353.5</v>
      </c>
      <c r="E65" s="4">
        <f t="shared" si="12"/>
        <v>-100</v>
      </c>
    </row>
    <row r="66" spans="1:5" ht="15" customHeight="1" x14ac:dyDescent="0.25">
      <c r="A66" s="37" t="s">
        <v>5</v>
      </c>
      <c r="B66" s="4">
        <v>0</v>
      </c>
      <c r="C66" s="4">
        <f>'PËRMBLEDHJA PËR RAPORT'!K47</f>
        <v>0</v>
      </c>
      <c r="D66" s="4">
        <f t="shared" si="13"/>
        <v>0</v>
      </c>
      <c r="E66" s="4" t="e">
        <f t="shared" si="12"/>
        <v>#DIV/0!</v>
      </c>
    </row>
    <row r="67" spans="1:5" ht="15" customHeight="1" x14ac:dyDescent="0.25">
      <c r="A67" s="37" t="s">
        <v>6</v>
      </c>
      <c r="B67" s="4">
        <v>0</v>
      </c>
      <c r="C67" s="4">
        <f>'PËRMBLEDHJA PËR RAPORT'!L47</f>
        <v>0</v>
      </c>
      <c r="D67" s="4">
        <f t="shared" si="13"/>
        <v>0</v>
      </c>
      <c r="E67" s="4" t="e">
        <f t="shared" si="12"/>
        <v>#DIV/0!</v>
      </c>
    </row>
    <row r="68" spans="1:5" ht="15" customHeight="1" x14ac:dyDescent="0.25">
      <c r="A68" s="37" t="s">
        <v>7</v>
      </c>
      <c r="B68" s="4">
        <v>94540</v>
      </c>
      <c r="C68" s="4">
        <f>'PËRMBLEDHJA PËR RAPORT'!M47</f>
        <v>0</v>
      </c>
      <c r="D68" s="4">
        <f t="shared" si="13"/>
        <v>-94540</v>
      </c>
      <c r="E68" s="4">
        <f t="shared" si="12"/>
        <v>-100</v>
      </c>
    </row>
    <row r="69" spans="1:5" ht="15" customHeight="1" x14ac:dyDescent="0.25">
      <c r="A69" s="20" t="s">
        <v>8</v>
      </c>
      <c r="B69" s="3"/>
      <c r="C69" s="4">
        <f>'PËRMBLEDHJA PËR RAPORT'!O47</f>
        <v>0</v>
      </c>
      <c r="D69" s="4">
        <f t="shared" si="13"/>
        <v>0</v>
      </c>
      <c r="E69" s="4" t="e">
        <f t="shared" si="12"/>
        <v>#DIV/0!</v>
      </c>
    </row>
    <row r="70" spans="1:5" ht="15" customHeight="1" x14ac:dyDescent="0.25">
      <c r="A70" s="20" t="s">
        <v>169</v>
      </c>
      <c r="B70" s="3"/>
      <c r="C70" s="4">
        <f>'PËRMBLEDHJA PËR RAPORT'!P47</f>
        <v>0</v>
      </c>
      <c r="D70" s="4">
        <f t="shared" si="13"/>
        <v>0</v>
      </c>
      <c r="E70" s="4" t="e">
        <f t="shared" si="12"/>
        <v>#DIV/0!</v>
      </c>
    </row>
    <row r="71" spans="1:5" ht="15" customHeight="1" x14ac:dyDescent="0.25">
      <c r="A71" s="20" t="s">
        <v>168</v>
      </c>
      <c r="B71" s="3"/>
      <c r="C71" s="4">
        <f>'PËRMBLEDHJA PËR RAPORT'!Q47</f>
        <v>0</v>
      </c>
      <c r="D71" s="4">
        <f t="shared" si="13"/>
        <v>0</v>
      </c>
      <c r="E71" s="4" t="e">
        <f t="shared" si="12"/>
        <v>#DIV/0!</v>
      </c>
    </row>
    <row r="72" spans="1:5" x14ac:dyDescent="0.25">
      <c r="A72" s="94" t="s">
        <v>11</v>
      </c>
      <c r="B72" s="95">
        <f>SUM(B60:B71)</f>
        <v>222877.5</v>
      </c>
      <c r="C72" s="95">
        <f>SUM(C60:C71)</f>
        <v>60214</v>
      </c>
      <c r="D72" s="95">
        <f>SUM(D60:D71)</f>
        <v>-162663.5</v>
      </c>
      <c r="E72" s="95" t="e">
        <f>SUM(E60:E71)</f>
        <v>#DIV/0!</v>
      </c>
    </row>
    <row r="75" spans="1:5" ht="30" x14ac:dyDescent="0.25">
      <c r="A75" s="43" t="s">
        <v>113</v>
      </c>
      <c r="B75" s="44" t="s">
        <v>160</v>
      </c>
      <c r="C75" s="44" t="s">
        <v>208</v>
      </c>
      <c r="D75" s="44" t="s">
        <v>191</v>
      </c>
      <c r="E75" s="44" t="s">
        <v>203</v>
      </c>
    </row>
    <row r="76" spans="1:5" x14ac:dyDescent="0.25">
      <c r="A76" s="37" t="s">
        <v>0</v>
      </c>
      <c r="B76" s="4">
        <f>+'PËRMBLEDHJA PËR RAPORT'!B48</f>
        <v>0</v>
      </c>
      <c r="C76" s="4">
        <f>'PËRMBLEDHJA PËR RAPORT'!C48</f>
        <v>0</v>
      </c>
      <c r="D76" s="2"/>
      <c r="E76" s="2"/>
    </row>
    <row r="77" spans="1:5" x14ac:dyDescent="0.25">
      <c r="A77" s="37" t="s">
        <v>1</v>
      </c>
      <c r="B77" s="4">
        <f>+'PËRMBLEDHJA PËR RAPORT'!C48</f>
        <v>0</v>
      </c>
      <c r="C77" s="4">
        <f>'PËRMBLEDHJA PËR RAPORT'!D48</f>
        <v>19.5</v>
      </c>
      <c r="D77" s="2"/>
      <c r="E77" s="2"/>
    </row>
    <row r="78" spans="1:5" x14ac:dyDescent="0.25">
      <c r="A78" s="37" t="s">
        <v>69</v>
      </c>
      <c r="B78" s="4">
        <f>+'PËRMBLEDHJA PËR RAPORT'!D48</f>
        <v>19.5</v>
      </c>
      <c r="C78" s="4">
        <f>'PËRMBLEDHJA PËR RAPORT'!E48</f>
        <v>24.9</v>
      </c>
      <c r="D78" s="2"/>
      <c r="E78" s="2"/>
    </row>
    <row r="79" spans="1:5" x14ac:dyDescent="0.25">
      <c r="A79" s="37" t="s">
        <v>3</v>
      </c>
      <c r="B79" s="4">
        <v>10.8</v>
      </c>
      <c r="C79" s="4">
        <f>'PËRMBLEDHJA PËR RAPORT'!G48</f>
        <v>0</v>
      </c>
      <c r="D79" s="2"/>
      <c r="E79" s="2"/>
    </row>
    <row r="80" spans="1:5" x14ac:dyDescent="0.25">
      <c r="A80" s="37" t="s">
        <v>9</v>
      </c>
      <c r="B80" s="4">
        <v>3.3</v>
      </c>
      <c r="C80" s="4">
        <f>'PËRMBLEDHJA PËR RAPORT'!H48</f>
        <v>0</v>
      </c>
      <c r="D80" s="2"/>
      <c r="E80" s="2"/>
    </row>
    <row r="81" spans="1:9" x14ac:dyDescent="0.25">
      <c r="A81" s="37" t="s">
        <v>4</v>
      </c>
      <c r="B81" s="4">
        <v>3.3</v>
      </c>
      <c r="C81" s="4">
        <f>'PËRMBLEDHJA PËR RAPORT'!I48</f>
        <v>0</v>
      </c>
      <c r="D81" s="2"/>
      <c r="E81" s="2"/>
    </row>
    <row r="82" spans="1:9" x14ac:dyDescent="0.25">
      <c r="A82" s="37" t="s">
        <v>5</v>
      </c>
      <c r="B82" s="4"/>
      <c r="C82" s="4">
        <f>'PËRMBLEDHJA PËR RAPORT'!K48</f>
        <v>0</v>
      </c>
      <c r="D82" s="2"/>
      <c r="E82" s="2"/>
    </row>
    <row r="83" spans="1:9" x14ac:dyDescent="0.25">
      <c r="A83" s="37" t="s">
        <v>6</v>
      </c>
      <c r="B83" s="4"/>
      <c r="C83" s="4">
        <f>'PËRMBLEDHJA PËR RAPORT'!L48</f>
        <v>0</v>
      </c>
      <c r="D83" s="2"/>
      <c r="E83" s="2"/>
    </row>
    <row r="84" spans="1:9" x14ac:dyDescent="0.25">
      <c r="A84" s="37" t="s">
        <v>7</v>
      </c>
      <c r="B84" s="4"/>
      <c r="C84" s="4">
        <f>'PËRMBLEDHJA PËR RAPORT'!M48</f>
        <v>0</v>
      </c>
      <c r="D84" s="2"/>
      <c r="E84" s="2"/>
    </row>
    <row r="85" spans="1:9" x14ac:dyDescent="0.25">
      <c r="A85" s="20" t="s">
        <v>8</v>
      </c>
      <c r="B85" s="4"/>
      <c r="C85" s="4">
        <f>'PËRMBLEDHJA PËR RAPORT'!O48</f>
        <v>0</v>
      </c>
      <c r="D85" s="2"/>
      <c r="E85" s="2"/>
    </row>
    <row r="86" spans="1:9" x14ac:dyDescent="0.25">
      <c r="A86" s="20" t="s">
        <v>169</v>
      </c>
      <c r="B86" s="4"/>
      <c r="C86" s="4">
        <f>'PËRMBLEDHJA PËR RAPORT'!P48</f>
        <v>0</v>
      </c>
      <c r="D86" s="2"/>
      <c r="E86" s="2"/>
    </row>
    <row r="87" spans="1:9" x14ac:dyDescent="0.25">
      <c r="A87" s="20" t="s">
        <v>168</v>
      </c>
      <c r="B87" s="4"/>
      <c r="C87" s="4">
        <f>'PËRMBLEDHJA PËR RAPORT'!Q48</f>
        <v>0</v>
      </c>
      <c r="D87" s="2"/>
      <c r="E87" s="2"/>
    </row>
    <row r="88" spans="1:9" x14ac:dyDescent="0.25">
      <c r="A88" s="94" t="s">
        <v>11</v>
      </c>
      <c r="B88" s="95">
        <f>SUM(B76:B87)</f>
        <v>36.9</v>
      </c>
      <c r="C88" s="95">
        <f>SUM(C76:C87)</f>
        <v>44.4</v>
      </c>
      <c r="D88" s="95">
        <f>SUM(D76:D87)</f>
        <v>0</v>
      </c>
      <c r="E88" s="95">
        <f>SUM(E76:E87)</f>
        <v>0</v>
      </c>
    </row>
    <row r="91" spans="1:9" ht="30" x14ac:dyDescent="0.25">
      <c r="A91" s="86" t="s">
        <v>165</v>
      </c>
      <c r="B91" s="87" t="s">
        <v>166</v>
      </c>
      <c r="C91" s="87" t="s">
        <v>166</v>
      </c>
      <c r="D91" s="87" t="s">
        <v>191</v>
      </c>
      <c r="E91" s="87" t="s">
        <v>211</v>
      </c>
      <c r="F91" s="87" t="s">
        <v>167</v>
      </c>
      <c r="G91" s="87" t="s">
        <v>212</v>
      </c>
      <c r="H91" s="87" t="s">
        <v>191</v>
      </c>
      <c r="I91" s="87" t="s">
        <v>203</v>
      </c>
    </row>
    <row r="92" spans="1:9" x14ac:dyDescent="0.25">
      <c r="A92" s="83" t="s">
        <v>0</v>
      </c>
      <c r="B92" s="84">
        <v>20025</v>
      </c>
      <c r="C92" s="84">
        <f>'PËRMBLEDHJA PËR RAPORT'!C47</f>
        <v>26449.5</v>
      </c>
      <c r="D92" s="99">
        <f>C92-B92</f>
        <v>6424.5</v>
      </c>
      <c r="E92" s="100">
        <f>C92/B92*100</f>
        <v>132.08239700374531</v>
      </c>
      <c r="F92" s="3">
        <v>1401.1</v>
      </c>
      <c r="G92" s="3"/>
      <c r="H92" s="101">
        <f>G92-F92</f>
        <v>-1401.1</v>
      </c>
      <c r="I92" s="102">
        <f>+G92/F92*100-100</f>
        <v>-100</v>
      </c>
    </row>
    <row r="93" spans="1:9" x14ac:dyDescent="0.25">
      <c r="A93" s="83" t="s">
        <v>1</v>
      </c>
      <c r="B93" s="84">
        <v>20626</v>
      </c>
      <c r="C93" s="84">
        <f>'PËRMBLEDHJA PËR RAPORT'!D46</f>
        <v>4360</v>
      </c>
      <c r="D93" s="99">
        <f t="shared" ref="D93:D103" si="14">C93-B93</f>
        <v>-16266</v>
      </c>
      <c r="E93" s="100">
        <f t="shared" ref="E93:E103" si="15">C93/B93*100</f>
        <v>21.138369048773392</v>
      </c>
      <c r="F93" s="3">
        <v>3040</v>
      </c>
      <c r="G93" s="3"/>
      <c r="H93" s="101">
        <f t="shared" ref="H93:H103" si="16">G93-F93</f>
        <v>-3040</v>
      </c>
      <c r="I93" s="102">
        <f t="shared" ref="I93:I103" si="17">+G93/F93*100-100</f>
        <v>-100</v>
      </c>
    </row>
    <row r="94" spans="1:9" x14ac:dyDescent="0.25">
      <c r="A94" s="83" t="s">
        <v>69</v>
      </c>
      <c r="B94" s="84">
        <v>29333</v>
      </c>
      <c r="C94" s="84">
        <f>'PËRMBLEDHJA PËR RAPORT'!E47</f>
        <v>29404.5</v>
      </c>
      <c r="D94" s="99">
        <f t="shared" si="14"/>
        <v>71.5</v>
      </c>
      <c r="E94" s="100">
        <f t="shared" si="15"/>
        <v>100.24375276991783</v>
      </c>
      <c r="F94" s="3">
        <v>2370</v>
      </c>
      <c r="G94" s="3"/>
      <c r="H94" s="101">
        <f t="shared" si="16"/>
        <v>-2370</v>
      </c>
      <c r="I94" s="102">
        <f t="shared" si="17"/>
        <v>-100</v>
      </c>
    </row>
    <row r="95" spans="1:9" x14ac:dyDescent="0.25">
      <c r="A95" s="83" t="s">
        <v>3</v>
      </c>
      <c r="B95" s="84">
        <v>0</v>
      </c>
      <c r="C95" s="84"/>
      <c r="D95" s="99">
        <f t="shared" si="14"/>
        <v>0</v>
      </c>
      <c r="E95" s="100" t="e">
        <f t="shared" si="15"/>
        <v>#DIV/0!</v>
      </c>
      <c r="F95" s="3">
        <v>1060</v>
      </c>
      <c r="G95" s="3"/>
      <c r="H95" s="101">
        <f t="shared" si="16"/>
        <v>-1060</v>
      </c>
      <c r="I95" s="102">
        <f t="shared" si="17"/>
        <v>-100</v>
      </c>
    </row>
    <row r="96" spans="1:9" x14ac:dyDescent="0.25">
      <c r="A96" s="83" t="s">
        <v>9</v>
      </c>
      <c r="B96" s="84">
        <v>0</v>
      </c>
      <c r="C96" s="84"/>
      <c r="D96" s="99">
        <f t="shared" si="14"/>
        <v>0</v>
      </c>
      <c r="E96" s="100" t="e">
        <f t="shared" si="15"/>
        <v>#DIV/0!</v>
      </c>
      <c r="F96" s="3">
        <v>2400</v>
      </c>
      <c r="G96" s="3"/>
      <c r="H96" s="101">
        <f t="shared" si="16"/>
        <v>-2400</v>
      </c>
      <c r="I96" s="102">
        <f t="shared" si="17"/>
        <v>-100</v>
      </c>
    </row>
    <row r="97" spans="1:9" x14ac:dyDescent="0.25">
      <c r="A97" s="83" t="s">
        <v>4</v>
      </c>
      <c r="B97" s="84">
        <v>58353.5</v>
      </c>
      <c r="C97" s="84"/>
      <c r="D97" s="99">
        <f t="shared" si="14"/>
        <v>-58353.5</v>
      </c>
      <c r="E97" s="100">
        <f t="shared" si="15"/>
        <v>0</v>
      </c>
      <c r="F97" s="3">
        <v>2150</v>
      </c>
      <c r="G97" s="3"/>
      <c r="H97" s="101">
        <f t="shared" si="16"/>
        <v>-2150</v>
      </c>
      <c r="I97" s="102">
        <f t="shared" si="17"/>
        <v>-100</v>
      </c>
    </row>
    <row r="98" spans="1:9" x14ac:dyDescent="0.25">
      <c r="A98" s="83" t="s">
        <v>5</v>
      </c>
      <c r="B98" s="84">
        <v>0</v>
      </c>
      <c r="C98" s="84"/>
      <c r="D98" s="99">
        <f t="shared" si="14"/>
        <v>0</v>
      </c>
      <c r="E98" s="100" t="e">
        <f t="shared" si="15"/>
        <v>#DIV/0!</v>
      </c>
      <c r="F98" s="101">
        <v>1805</v>
      </c>
      <c r="G98" s="101"/>
      <c r="H98" s="101">
        <f t="shared" si="16"/>
        <v>-1805</v>
      </c>
      <c r="I98" s="102">
        <f t="shared" si="17"/>
        <v>-100</v>
      </c>
    </row>
    <row r="99" spans="1:9" x14ac:dyDescent="0.25">
      <c r="A99" s="83" t="s">
        <v>6</v>
      </c>
      <c r="B99" s="84">
        <v>0</v>
      </c>
      <c r="C99" s="84"/>
      <c r="D99" s="99">
        <f t="shared" si="14"/>
        <v>0</v>
      </c>
      <c r="E99" s="100" t="e">
        <f t="shared" si="15"/>
        <v>#DIV/0!</v>
      </c>
      <c r="F99" s="101">
        <v>2390</v>
      </c>
      <c r="G99" s="101"/>
      <c r="H99" s="101">
        <f t="shared" si="16"/>
        <v>-2390</v>
      </c>
      <c r="I99" s="102">
        <f t="shared" si="17"/>
        <v>-100</v>
      </c>
    </row>
    <row r="100" spans="1:9" x14ac:dyDescent="0.25">
      <c r="A100" s="83" t="s">
        <v>7</v>
      </c>
      <c r="B100" s="84">
        <v>94540</v>
      </c>
      <c r="C100" s="84"/>
      <c r="D100" s="99">
        <f t="shared" si="14"/>
        <v>-94540</v>
      </c>
      <c r="E100" s="100">
        <f t="shared" si="15"/>
        <v>0</v>
      </c>
      <c r="F100" s="101">
        <v>2050</v>
      </c>
      <c r="G100" s="101"/>
      <c r="H100" s="101">
        <f t="shared" si="16"/>
        <v>-2050</v>
      </c>
      <c r="I100" s="102">
        <f t="shared" si="17"/>
        <v>-100</v>
      </c>
    </row>
    <row r="101" spans="1:9" x14ac:dyDescent="0.25">
      <c r="A101" s="20" t="s">
        <v>8</v>
      </c>
      <c r="B101" s="84"/>
      <c r="C101" s="84"/>
      <c r="D101" s="99">
        <f t="shared" si="14"/>
        <v>0</v>
      </c>
      <c r="E101" s="100" t="e">
        <f t="shared" si="15"/>
        <v>#DIV/0!</v>
      </c>
      <c r="F101" s="85"/>
      <c r="G101" s="101"/>
      <c r="H101" s="101">
        <f t="shared" si="16"/>
        <v>0</v>
      </c>
      <c r="I101" s="102" t="e">
        <f t="shared" si="17"/>
        <v>#DIV/0!</v>
      </c>
    </row>
    <row r="102" spans="1:9" x14ac:dyDescent="0.25">
      <c r="A102" s="20" t="s">
        <v>169</v>
      </c>
      <c r="B102" s="84"/>
      <c r="C102" s="84"/>
      <c r="D102" s="99">
        <f t="shared" si="14"/>
        <v>0</v>
      </c>
      <c r="E102" s="100" t="e">
        <f t="shared" si="15"/>
        <v>#DIV/0!</v>
      </c>
      <c r="F102" s="85"/>
      <c r="G102" s="101"/>
      <c r="H102" s="101">
        <f t="shared" si="16"/>
        <v>0</v>
      </c>
      <c r="I102" s="102" t="e">
        <f t="shared" si="17"/>
        <v>#DIV/0!</v>
      </c>
    </row>
    <row r="103" spans="1:9" x14ac:dyDescent="0.25">
      <c r="A103" s="20" t="s">
        <v>168</v>
      </c>
      <c r="B103" s="84"/>
      <c r="C103" s="84"/>
      <c r="D103" s="99">
        <f t="shared" si="14"/>
        <v>0</v>
      </c>
      <c r="E103" s="100" t="e">
        <f t="shared" si="15"/>
        <v>#DIV/0!</v>
      </c>
      <c r="F103" s="85"/>
      <c r="G103" s="101"/>
      <c r="H103" s="101">
        <f t="shared" si="16"/>
        <v>0</v>
      </c>
      <c r="I103" s="102" t="e">
        <f t="shared" si="17"/>
        <v>#DIV/0!</v>
      </c>
    </row>
    <row r="104" spans="1:9" x14ac:dyDescent="0.25">
      <c r="A104" s="88" t="s">
        <v>11</v>
      </c>
      <c r="B104" s="89">
        <f>SUM(B92:B103)</f>
        <v>222877.5</v>
      </c>
      <c r="C104" s="89">
        <f t="shared" ref="C104:I104" si="18">SUM(C92:C103)</f>
        <v>60214</v>
      </c>
      <c r="D104" s="89">
        <f t="shared" si="18"/>
        <v>-162663.5</v>
      </c>
      <c r="E104" s="89" t="e">
        <f t="shared" si="18"/>
        <v>#DIV/0!</v>
      </c>
      <c r="F104" s="89">
        <f t="shared" si="18"/>
        <v>18666.099999999999</v>
      </c>
      <c r="G104" s="89">
        <f t="shared" si="18"/>
        <v>0</v>
      </c>
      <c r="H104" s="89">
        <f t="shared" si="18"/>
        <v>-18666.099999999999</v>
      </c>
      <c r="I104" s="89" t="e">
        <f t="shared" si="18"/>
        <v>#DIV/0!</v>
      </c>
    </row>
  </sheetData>
  <mergeCells count="6">
    <mergeCell ref="A22:E22"/>
    <mergeCell ref="A2:H2"/>
    <mergeCell ref="L2:R2"/>
    <mergeCell ref="A26:F26"/>
    <mergeCell ref="A58:E58"/>
    <mergeCell ref="H42:L42"/>
  </mergeCells>
  <pageMargins left="0.7" right="0.7" top="0.75" bottom="0.75" header="0.3" footer="0.3"/>
  <pageSetup orientation="portrait" r:id="rId1"/>
  <ignoredErrors>
    <ignoredError sqref="O17:P17 X17 R17:S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DREJTORITE MUJORE </vt:lpstr>
      <vt:lpstr>PËRMBLEDHJA MUJORE </vt:lpstr>
      <vt:lpstr>PËRMBLEDHJA PËR RAPORT</vt:lpstr>
      <vt:lpstr>Sheet1</vt:lpstr>
      <vt:lpstr>Sipas kodeve -TM-1</vt:lpstr>
      <vt:lpstr>Raporti TM1</vt:lpstr>
      <vt:lpstr>'Raporti TM1'!_Toc526953442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Arben Sokoli</dc:creator>
  <cp:lastModifiedBy>Ekrem Bytyqi</cp:lastModifiedBy>
  <cp:lastPrinted>2022-02-21T12:39:16Z</cp:lastPrinted>
  <dcterms:created xsi:type="dcterms:W3CDTF">2020-04-21T08:42:05Z</dcterms:created>
  <dcterms:modified xsi:type="dcterms:W3CDTF">2022-04-29T13:51:35Z</dcterms:modified>
</cp:coreProperties>
</file>