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2\Raportet Mujore 2022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46" i="6" l="1"/>
  <c r="D47" i="6"/>
  <c r="D48" i="6"/>
  <c r="D49" i="6"/>
  <c r="D50" i="6"/>
  <c r="D51" i="6"/>
  <c r="D52" i="6"/>
  <c r="D53" i="6"/>
  <c r="D54" i="6"/>
  <c r="D55" i="6"/>
  <c r="D56" i="6"/>
  <c r="D45" i="6"/>
  <c r="D42" i="6"/>
  <c r="K42" i="12" l="1"/>
  <c r="J42" i="12"/>
  <c r="N55" i="12"/>
  <c r="M55" i="12"/>
  <c r="L55" i="12"/>
  <c r="K55" i="12"/>
  <c r="J55" i="12"/>
  <c r="I55" i="12"/>
  <c r="H55" i="12"/>
  <c r="G55" i="12"/>
  <c r="F55" i="12"/>
  <c r="E55" i="12"/>
  <c r="D55" i="12"/>
  <c r="B55" i="12"/>
  <c r="C54" i="12"/>
  <c r="B54" i="12"/>
  <c r="C53" i="12"/>
  <c r="B53" i="12"/>
  <c r="C52" i="12"/>
  <c r="B52" i="12"/>
  <c r="C51" i="12"/>
  <c r="B51" i="12"/>
  <c r="C50" i="12"/>
  <c r="B50" i="12"/>
  <c r="C49" i="12"/>
  <c r="B49" i="12"/>
  <c r="C48" i="12"/>
  <c r="B48" i="12"/>
  <c r="C47" i="12"/>
  <c r="B47" i="12"/>
  <c r="C46" i="12"/>
  <c r="B46" i="12"/>
  <c r="C45" i="12"/>
  <c r="B45" i="12"/>
  <c r="C44" i="12"/>
  <c r="B44" i="12"/>
  <c r="C43" i="12"/>
  <c r="B43" i="12"/>
  <c r="N57" i="6"/>
  <c r="B57" i="6"/>
  <c r="U56" i="6"/>
  <c r="B56" i="6"/>
  <c r="P55" i="6"/>
  <c r="J55" i="6"/>
  <c r="C55" i="6"/>
  <c r="B55" i="6"/>
  <c r="P54" i="6"/>
  <c r="J54" i="6"/>
  <c r="C54" i="6"/>
  <c r="B54" i="6"/>
  <c r="P53" i="6"/>
  <c r="J53" i="6"/>
  <c r="C53" i="6"/>
  <c r="B53" i="6"/>
  <c r="P52" i="6"/>
  <c r="J52" i="6"/>
  <c r="C52" i="6"/>
  <c r="B52" i="6"/>
  <c r="P51" i="6"/>
  <c r="J51" i="6"/>
  <c r="C51" i="6"/>
  <c r="B51" i="6"/>
  <c r="P50" i="6"/>
  <c r="J50" i="6"/>
  <c r="C50" i="6"/>
  <c r="B50" i="6"/>
  <c r="P49" i="6"/>
  <c r="J49" i="6"/>
  <c r="B49" i="6"/>
  <c r="P48" i="6"/>
  <c r="J48" i="6"/>
  <c r="B48" i="6"/>
  <c r="P47" i="6"/>
  <c r="J47" i="6"/>
  <c r="C47" i="6" s="1"/>
  <c r="B47" i="6"/>
  <c r="P46" i="6"/>
  <c r="J46" i="6"/>
  <c r="C46" i="6" s="1"/>
  <c r="B46" i="6"/>
  <c r="U45" i="6"/>
  <c r="U57" i="6" s="1"/>
  <c r="J45" i="6"/>
  <c r="B45" i="6"/>
  <c r="C55" i="12" l="1"/>
  <c r="C48" i="6"/>
  <c r="C49" i="6"/>
  <c r="C40" i="12"/>
  <c r="Q57" i="6" l="1"/>
  <c r="P56" i="6"/>
  <c r="O57" i="6" s="1"/>
  <c r="M57" i="6"/>
  <c r="T57" i="6"/>
  <c r="C39" i="12"/>
  <c r="L57" i="6" l="1"/>
  <c r="S57" i="6"/>
  <c r="N42" i="12"/>
  <c r="M42" i="12"/>
  <c r="L42" i="12"/>
  <c r="I42" i="12"/>
  <c r="H42" i="12"/>
  <c r="G42" i="12"/>
  <c r="F42" i="12"/>
  <c r="E42" i="12"/>
  <c r="D42" i="12"/>
  <c r="R57" i="6" l="1"/>
  <c r="P45" i="6"/>
  <c r="K57" i="6"/>
  <c r="J56" i="6"/>
  <c r="C34" i="6"/>
  <c r="C33" i="6"/>
  <c r="C32" i="6"/>
  <c r="C36" i="6"/>
  <c r="D36" i="6"/>
  <c r="J36" i="6"/>
  <c r="P57" i="6" l="1"/>
  <c r="C45" i="6"/>
  <c r="J57" i="6"/>
  <c r="P36" i="6"/>
  <c r="I57" i="6" l="1"/>
  <c r="C24" i="6"/>
  <c r="H57" i="6" l="1"/>
  <c r="P35" i="6"/>
  <c r="P37" i="6"/>
  <c r="P39" i="6"/>
  <c r="P40" i="6"/>
  <c r="P41" i="6"/>
  <c r="P42" i="6"/>
  <c r="P43" i="6"/>
  <c r="P34" i="6"/>
  <c r="D29" i="12"/>
  <c r="G57" i="6" l="1"/>
  <c r="D34" i="6"/>
  <c r="F57" i="6" l="1"/>
  <c r="J33" i="6"/>
  <c r="P33" i="6"/>
  <c r="E57" i="6" l="1"/>
  <c r="D33" i="6"/>
  <c r="C56" i="6" l="1"/>
  <c r="C57" i="6" s="1"/>
  <c r="D57" i="6"/>
  <c r="C31" i="12"/>
  <c r="C30" i="12"/>
  <c r="C32" i="12" l="1"/>
  <c r="C33" i="12"/>
  <c r="C34" i="12"/>
  <c r="C35" i="12"/>
  <c r="C36" i="12"/>
  <c r="C37" i="12"/>
  <c r="C38" i="12"/>
  <c r="C41" i="12"/>
  <c r="C57" i="12" s="1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J43" i="6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C43" i="6" l="1"/>
  <c r="C44" i="6" s="1"/>
  <c r="D44" i="6"/>
  <c r="O44" i="6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N3" i="12"/>
  <c r="M3" i="12"/>
  <c r="C17" i="12"/>
  <c r="E44" i="6" l="1"/>
  <c r="J23" i="6"/>
  <c r="D20" i="6" l="1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<sst xmlns="http://schemas.openxmlformats.org/spreadsheetml/2006/main" count="982" uniqueCount="912">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</sst>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43" fontId="0" fillId="2" borderId="0" xfId="0" applyNumberFormat="1" applyFont="1" applyFill="1"/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7"/>
  <sheetViews>
    <sheetView tabSelected="1" zoomScale="85" zoomScaleNormal="85" zoomScaleSheetLayoutView="80" workbookViewId="0">
      <pane xSplit="2" ySplit="5" topLeftCell="C24" activePane="bottomRight" state="frozen"/>
      <selection pane="topRight" activeCell="B1" sqref="B1"/>
      <selection pane="bottomLeft" activeCell="A6" sqref="A6"/>
      <selection pane="bottomRight" activeCell="K45" sqref="K45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4" t="s">
        <v>171</v>
      </c>
      <c r="B3" s="144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4"/>
      <c r="B4" s="144"/>
      <c r="C4" s="89"/>
      <c r="D4" s="140" t="str">
        <f>IF(L!$A$1=1,L!S4,IF(L!$A$1=2,L!S13,L!S23))</f>
        <v>Adminstrata</v>
      </c>
      <c r="E4" s="90"/>
      <c r="F4" s="85"/>
      <c r="G4" s="85"/>
      <c r="H4" s="85"/>
      <c r="I4" s="85"/>
      <c r="J4" s="141" t="str">
        <f>IF(L!$A$1=1,L!AD4,IF(L!$A$1=2,L!AD13,L!AD23))</f>
        <v>Arsimi</v>
      </c>
      <c r="K4" s="90"/>
      <c r="L4" s="85"/>
      <c r="M4" s="85"/>
      <c r="N4" s="85"/>
      <c r="O4" s="85"/>
      <c r="P4" s="140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4"/>
      <c r="B5" s="144"/>
      <c r="C5" s="99" t="str">
        <f>IF(L!$A$1=1,L!I4,IF(L!$A$1=2,L!I13,L!I23))</f>
        <v>Gjithsejt Pagesat</v>
      </c>
      <c r="D5" s="140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2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0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3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3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3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3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3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3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3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3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3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3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3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3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3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3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3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3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3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3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3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3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3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3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3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3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3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3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38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:R43" si="21">S32+Y32+AE32</f>
        <v>0</v>
      </c>
      <c r="S32" s="118">
        <f t="shared" ref="S32:S43" si="22">T32+Z32+AF32</f>
        <v>0</v>
      </c>
      <c r="T32" s="118">
        <f t="shared" ref="T32:T43" si="23">U32+AA32+AG32</f>
        <v>0</v>
      </c>
      <c r="U32" s="118">
        <f t="shared" ref="U32:U43" si="24">V32+AB32+AH32</f>
        <v>0</v>
      </c>
    </row>
    <row r="33" spans="1:21">
      <c r="A33" s="139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39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/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39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39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39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39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39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39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39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39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20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20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39"/>
      <c r="B43" s="91" t="str">
        <f>IF(L!$A$1=1,L!B216,IF(L!$A$1=2,L!C216,L!D216))</f>
        <v>2021 Dhjetor</v>
      </c>
      <c r="C43" s="120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20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20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38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20">
        <f>SUM(K45:O45)</f>
        <v>474633.67</v>
      </c>
      <c r="K45" s="118">
        <v>474633.67</v>
      </c>
      <c r="L45" s="118"/>
      <c r="M45" s="118"/>
      <c r="N45" s="118"/>
      <c r="O45" s="118"/>
      <c r="P45" s="120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39"/>
      <c r="B46" s="91" t="str">
        <f>IF(L!$A$1=1,L!B219,IF(L!$A$1=2,L!C219,L!D219))</f>
        <v>2022 Shkurt</v>
      </c>
      <c r="C46" s="117">
        <f t="shared" si="31"/>
        <v>0</v>
      </c>
      <c r="D46" s="118">
        <f t="shared" ref="D46:D56" si="33">SUM(E46:I46)</f>
        <v>0</v>
      </c>
      <c r="E46" s="118"/>
      <c r="F46" s="118"/>
      <c r="G46" s="118"/>
      <c r="H46" s="118"/>
      <c r="I46" s="118"/>
      <c r="J46" s="120">
        <f>SUM(K46:O46)</f>
        <v>0</v>
      </c>
      <c r="K46" s="118"/>
      <c r="L46" s="118"/>
      <c r="M46" s="118"/>
      <c r="N46" s="118"/>
      <c r="O46" s="118"/>
      <c r="P46" s="120">
        <f t="shared" ref="P46" si="34">SUM(Q46:U46)</f>
        <v>0</v>
      </c>
      <c r="Q46" s="118"/>
      <c r="R46" s="118"/>
      <c r="S46" s="118"/>
      <c r="T46" s="118"/>
      <c r="U46" s="118"/>
    </row>
    <row r="47" spans="1:21">
      <c r="A47" s="139"/>
      <c r="B47" s="91" t="str">
        <f>IF(L!$A$1=1,L!B220,IF(L!$A$1=2,L!C220,L!D220))</f>
        <v xml:space="preserve">2022 Mars </v>
      </c>
      <c r="C47" s="117">
        <f t="shared" si="31"/>
        <v>0</v>
      </c>
      <c r="D47" s="118">
        <f t="shared" si="33"/>
        <v>0</v>
      </c>
      <c r="E47" s="118"/>
      <c r="F47" s="118"/>
      <c r="G47" s="118"/>
      <c r="H47" s="118"/>
      <c r="I47" s="118"/>
      <c r="J47" s="120">
        <f t="shared" ref="J47:J48" si="35">SUM(K47:O47)</f>
        <v>0</v>
      </c>
      <c r="K47" s="118"/>
      <c r="L47" s="118"/>
      <c r="M47" s="118"/>
      <c r="N47" s="118"/>
      <c r="O47" s="118"/>
      <c r="P47" s="120">
        <f>SUM(Q47:U47)</f>
        <v>0</v>
      </c>
      <c r="Q47" s="118"/>
      <c r="R47" s="118"/>
      <c r="S47" s="118"/>
      <c r="T47" s="118"/>
      <c r="U47" s="118"/>
    </row>
    <row r="48" spans="1:21">
      <c r="A48" s="139"/>
      <c r="B48" s="91" t="str">
        <f>IF(L!$A$1=1,L!B221,IF(L!$A$1=2,L!C221,L!D221))</f>
        <v>2022 Prill</v>
      </c>
      <c r="C48" s="117">
        <f t="shared" si="31"/>
        <v>0</v>
      </c>
      <c r="D48" s="118">
        <f t="shared" si="33"/>
        <v>0</v>
      </c>
      <c r="E48" s="118"/>
      <c r="F48" s="118"/>
      <c r="G48" s="118"/>
      <c r="H48" s="118"/>
      <c r="I48" s="118"/>
      <c r="J48" s="120">
        <f t="shared" si="35"/>
        <v>0</v>
      </c>
      <c r="K48" s="118"/>
      <c r="L48" s="118"/>
      <c r="M48" s="118"/>
      <c r="N48" s="118"/>
      <c r="O48" s="118"/>
      <c r="P48" s="120">
        <f t="shared" ref="P48:P56" si="36">SUM(Q48:U48)</f>
        <v>0</v>
      </c>
      <c r="Q48" s="118"/>
      <c r="R48" s="118"/>
      <c r="S48" s="118"/>
      <c r="T48" s="118"/>
      <c r="U48" s="118"/>
    </row>
    <row r="49" spans="1:21">
      <c r="A49" s="139"/>
      <c r="B49" s="91" t="str">
        <f>IF(L!$A$1=1,L!B222,IF(L!$A$1=2,L!C222,L!D222))</f>
        <v>2022 Maj</v>
      </c>
      <c r="C49" s="117">
        <f t="shared" si="31"/>
        <v>0</v>
      </c>
      <c r="D49" s="118">
        <f t="shared" si="33"/>
        <v>0</v>
      </c>
      <c r="E49" s="118"/>
      <c r="F49" s="118"/>
      <c r="G49" s="118"/>
      <c r="H49" s="118"/>
      <c r="I49" s="118"/>
      <c r="J49" s="120">
        <f>SUM(K49:O49)</f>
        <v>0</v>
      </c>
      <c r="K49" s="118"/>
      <c r="L49" s="118"/>
      <c r="M49" s="118"/>
      <c r="N49" s="118"/>
      <c r="O49" s="118"/>
      <c r="P49" s="120">
        <f t="shared" si="36"/>
        <v>0</v>
      </c>
      <c r="Q49" s="118"/>
      <c r="R49" s="118"/>
      <c r="S49" s="118"/>
      <c r="T49" s="118"/>
      <c r="U49" s="118"/>
    </row>
    <row r="50" spans="1:21">
      <c r="A50" s="139"/>
      <c r="B50" s="91" t="str">
        <f>IF(L!$A$1=1,L!B223,IF(L!$A$1=2,L!C223,L!D223))</f>
        <v>2022 Qershor</v>
      </c>
      <c r="C50" s="117">
        <f t="shared" si="31"/>
        <v>0</v>
      </c>
      <c r="D50" s="118">
        <f t="shared" si="33"/>
        <v>0</v>
      </c>
      <c r="E50" s="118"/>
      <c r="F50" s="118"/>
      <c r="G50" s="118"/>
      <c r="H50" s="118"/>
      <c r="I50" s="118"/>
      <c r="J50" s="120">
        <f>SUM(K50:O50)</f>
        <v>0</v>
      </c>
      <c r="K50" s="118"/>
      <c r="L50" s="118"/>
      <c r="M50" s="118"/>
      <c r="N50" s="118"/>
      <c r="O50" s="118"/>
      <c r="P50" s="120">
        <f t="shared" si="36"/>
        <v>0</v>
      </c>
      <c r="Q50" s="118"/>
      <c r="R50" s="118"/>
      <c r="S50" s="118"/>
      <c r="T50" s="118"/>
      <c r="U50" s="118"/>
    </row>
    <row r="51" spans="1:21">
      <c r="A51" s="139"/>
      <c r="B51" s="91" t="str">
        <f>IF(L!$A$1=1,L!B224,IF(L!$A$1=2,L!C224,L!D224))</f>
        <v>2022 Korrik</v>
      </c>
      <c r="C51" s="117">
        <f t="shared" si="31"/>
        <v>0</v>
      </c>
      <c r="D51" s="118">
        <f t="shared" si="33"/>
        <v>0</v>
      </c>
      <c r="E51" s="118"/>
      <c r="F51" s="118"/>
      <c r="G51" s="118"/>
      <c r="H51" s="118"/>
      <c r="I51" s="118"/>
      <c r="J51" s="120">
        <f t="shared" ref="J51:J56" si="37">SUM(K51:O51)</f>
        <v>0</v>
      </c>
      <c r="K51" s="118"/>
      <c r="L51" s="118"/>
      <c r="M51" s="118"/>
      <c r="N51" s="118"/>
      <c r="O51" s="118"/>
      <c r="P51" s="120">
        <f t="shared" si="36"/>
        <v>0</v>
      </c>
      <c r="Q51" s="118"/>
      <c r="R51" s="118"/>
      <c r="S51" s="118"/>
      <c r="T51" s="118"/>
      <c r="U51" s="118"/>
    </row>
    <row r="52" spans="1:21">
      <c r="A52" s="139"/>
      <c r="B52" s="91" t="str">
        <f>IF(L!$A$1=1,L!B225,IF(L!$A$1=2,L!C225,L!D225))</f>
        <v>2022 Gusht</v>
      </c>
      <c r="C52" s="117">
        <f t="shared" si="31"/>
        <v>0</v>
      </c>
      <c r="D52" s="118">
        <f t="shared" si="33"/>
        <v>0</v>
      </c>
      <c r="E52" s="118"/>
      <c r="F52" s="118"/>
      <c r="G52" s="118"/>
      <c r="H52" s="118"/>
      <c r="I52" s="118"/>
      <c r="J52" s="120">
        <f t="shared" si="37"/>
        <v>0</v>
      </c>
      <c r="K52" s="118"/>
      <c r="L52" s="118"/>
      <c r="M52" s="118"/>
      <c r="N52" s="118"/>
      <c r="O52" s="118"/>
      <c r="P52" s="120">
        <f t="shared" si="36"/>
        <v>0</v>
      </c>
      <c r="Q52" s="118"/>
      <c r="R52" s="118"/>
      <c r="S52" s="118"/>
      <c r="T52" s="118"/>
      <c r="U52" s="118"/>
    </row>
    <row r="53" spans="1:21">
      <c r="A53" s="139"/>
      <c r="B53" s="91" t="str">
        <f>IF(L!$A$1=1,L!B226,IF(L!$A$1=2,L!C226,L!D226))</f>
        <v>2022 Shtator</v>
      </c>
      <c r="C53" s="117">
        <f t="shared" si="31"/>
        <v>0</v>
      </c>
      <c r="D53" s="118">
        <f t="shared" si="33"/>
        <v>0</v>
      </c>
      <c r="E53" s="118"/>
      <c r="F53" s="118"/>
      <c r="G53" s="118"/>
      <c r="H53" s="118"/>
      <c r="I53" s="118"/>
      <c r="J53" s="120">
        <f t="shared" si="37"/>
        <v>0</v>
      </c>
      <c r="K53" s="118"/>
      <c r="L53" s="118"/>
      <c r="M53" s="118"/>
      <c r="N53" s="118"/>
      <c r="O53" s="118"/>
      <c r="P53" s="120">
        <f t="shared" si="36"/>
        <v>0</v>
      </c>
      <c r="Q53" s="118"/>
      <c r="R53" s="118"/>
      <c r="S53" s="118"/>
      <c r="T53" s="118"/>
      <c r="U53" s="118"/>
    </row>
    <row r="54" spans="1:21">
      <c r="A54" s="139"/>
      <c r="B54" s="91" t="str">
        <f>IF(L!$A$1=1,L!B227,IF(L!$A$1=2,L!C227,L!D227))</f>
        <v>2022 Tetor</v>
      </c>
      <c r="C54" s="117">
        <f t="shared" si="31"/>
        <v>0</v>
      </c>
      <c r="D54" s="118">
        <f t="shared" si="33"/>
        <v>0</v>
      </c>
      <c r="E54" s="118"/>
      <c r="F54" s="118"/>
      <c r="G54" s="118"/>
      <c r="H54" s="118"/>
      <c r="I54" s="118"/>
      <c r="J54" s="120">
        <f t="shared" si="37"/>
        <v>0</v>
      </c>
      <c r="K54" s="118"/>
      <c r="L54" s="118"/>
      <c r="M54" s="118"/>
      <c r="N54" s="118"/>
      <c r="O54" s="118"/>
      <c r="P54" s="120">
        <f t="shared" si="36"/>
        <v>0</v>
      </c>
      <c r="Q54" s="118"/>
      <c r="R54" s="118"/>
      <c r="S54" s="118"/>
      <c r="T54" s="118"/>
      <c r="U54" s="118"/>
    </row>
    <row r="55" spans="1:21">
      <c r="A55" s="139"/>
      <c r="B55" s="91" t="str">
        <f>IF(L!$A$1=1,L!B228,IF(L!$A$1=2,L!C228,L!D228))</f>
        <v xml:space="preserve">2022 Nëntor </v>
      </c>
      <c r="C55" s="117">
        <f>D55+J55+P55</f>
        <v>0</v>
      </c>
      <c r="D55" s="118">
        <f t="shared" si="33"/>
        <v>0</v>
      </c>
      <c r="E55" s="118"/>
      <c r="F55" s="118"/>
      <c r="G55" s="118"/>
      <c r="H55" s="118"/>
      <c r="I55" s="118"/>
      <c r="J55" s="120">
        <f t="shared" si="37"/>
        <v>0</v>
      </c>
      <c r="K55" s="118"/>
      <c r="L55" s="118"/>
      <c r="M55" s="118"/>
      <c r="N55" s="118"/>
      <c r="O55" s="118"/>
      <c r="P55" s="120">
        <f t="shared" si="36"/>
        <v>0</v>
      </c>
      <c r="Q55" s="118"/>
      <c r="R55" s="118"/>
      <c r="S55" s="118"/>
      <c r="T55" s="118"/>
      <c r="U55" s="118"/>
    </row>
    <row r="56" spans="1:21">
      <c r="A56" s="139"/>
      <c r="B56" s="91" t="str">
        <f>IF(L!$A$1=1,L!B229,IF(L!$A$1=2,L!C229,L!D229))</f>
        <v>2022 Dhjetor</v>
      </c>
      <c r="C56" s="117">
        <f t="shared" ref="C56" si="38">D56+J56+P56</f>
        <v>0</v>
      </c>
      <c r="D56" s="118">
        <f t="shared" si="33"/>
        <v>0</v>
      </c>
      <c r="E56" s="119"/>
      <c r="F56" s="119"/>
      <c r="G56" s="119"/>
      <c r="H56" s="119"/>
      <c r="I56" s="119"/>
      <c r="J56" s="117">
        <f t="shared" si="37"/>
        <v>0</v>
      </c>
      <c r="K56" s="119"/>
      <c r="L56" s="119"/>
      <c r="M56" s="119"/>
      <c r="N56" s="118"/>
      <c r="O56" s="119"/>
      <c r="P56" s="120">
        <f t="shared" si="36"/>
        <v>0</v>
      </c>
      <c r="Q56" s="119"/>
      <c r="R56" s="119"/>
      <c r="S56" s="119"/>
      <c r="T56" s="119"/>
      <c r="U56" s="119">
        <f t="shared" ref="U56" si="39">V56+AB56+AH56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639629.73</v>
      </c>
      <c r="D57" s="117">
        <f t="shared" ref="D57:U57" si="40">SUM(D45:D56)</f>
        <v>85130.45</v>
      </c>
      <c r="E57" s="117">
        <f t="shared" si="40"/>
        <v>85130.45</v>
      </c>
      <c r="F57" s="117">
        <f t="shared" si="40"/>
        <v>0</v>
      </c>
      <c r="G57" s="117">
        <f t="shared" si="40"/>
        <v>0</v>
      </c>
      <c r="H57" s="117">
        <f t="shared" si="40"/>
        <v>0</v>
      </c>
      <c r="I57" s="117">
        <f t="shared" si="40"/>
        <v>0</v>
      </c>
      <c r="J57" s="117">
        <f t="shared" si="40"/>
        <v>474633.67</v>
      </c>
      <c r="K57" s="117">
        <f t="shared" si="40"/>
        <v>474633.67</v>
      </c>
      <c r="L57" s="117">
        <f t="shared" si="40"/>
        <v>0</v>
      </c>
      <c r="M57" s="117">
        <f t="shared" si="40"/>
        <v>0</v>
      </c>
      <c r="N57" s="117">
        <f t="shared" si="40"/>
        <v>0</v>
      </c>
      <c r="O57" s="117">
        <f t="shared" si="40"/>
        <v>0</v>
      </c>
      <c r="P57" s="117">
        <f t="shared" si="40"/>
        <v>79865.61</v>
      </c>
      <c r="Q57" s="117">
        <f t="shared" si="40"/>
        <v>79865.61</v>
      </c>
      <c r="R57" s="117">
        <f t="shared" si="40"/>
        <v>0</v>
      </c>
      <c r="S57" s="117">
        <f t="shared" si="40"/>
        <v>0</v>
      </c>
      <c r="T57" s="117">
        <f t="shared" si="40"/>
        <v>0</v>
      </c>
      <c r="U57" s="117">
        <f t="shared" si="40"/>
        <v>0</v>
      </c>
    </row>
  </sheetData>
  <sheetProtection deleteColumns="0" deleteRows="0" selectLockedCells="1" pivotTables="0" selectUnlockedCells="1"/>
  <mergeCells count="9"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O34 Q34:R34 P35:P43 J18 D4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47"/>
  <sheetViews>
    <sheetView zoomScale="60" zoomScaleNormal="60" zoomScaleSheetLayoutView="70" workbookViewId="0">
      <pane xSplit="2" ySplit="3" topLeftCell="C13" activePane="bottomRight" state="frozen"/>
      <selection pane="topRight" activeCell="C1" sqref="C1"/>
      <selection pane="bottomLeft" activeCell="A9" sqref="A9"/>
      <selection pane="bottomRight" activeCell="D50" sqref="D50"/>
    </sheetView>
  </sheetViews>
  <sheetFormatPr defaultColWidth="9.140625" defaultRowHeight="15"/>
  <cols>
    <col min="1" max="1" width="9.4257812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3" width="14.7109375" style="3" customWidth="1"/>
    <col min="14" max="14" width="22.28515625" style="72" bestFit="1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5">
        <v>2019</v>
      </c>
      <c r="B4" s="97" t="str">
        <f>IF(L!$A$1=1,L!B179,IF(L!$A$1=2,L!C179,L!D179))</f>
        <v>2019 Janar</v>
      </c>
      <c r="C4" s="121">
        <f>SUM(D4:N4)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23">
        <v>1870</v>
      </c>
      <c r="N4" s="123">
        <v>10566</v>
      </c>
    </row>
    <row r="5" spans="1:14" s="3" customFormat="1" ht="21.95" customHeight="1">
      <c r="A5" s="145"/>
      <c r="B5" s="97" t="str">
        <f>IF(L!$A$1=1,L!B180,IF(L!$A$1=2,L!C180,L!D180))</f>
        <v>2019 Shkurt</v>
      </c>
      <c r="C5" s="121">
        <f t="shared" ref="C5:C15" si="0">SUM(D5:N5)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23">
        <v>1342.7</v>
      </c>
      <c r="N5" s="123">
        <v>13285</v>
      </c>
    </row>
    <row r="6" spans="1:14" s="3" customFormat="1" ht="21.95" customHeight="1">
      <c r="A6" s="145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23">
        <v>1797.3</v>
      </c>
      <c r="N6" s="123">
        <v>10115</v>
      </c>
    </row>
    <row r="7" spans="1:14" s="3" customFormat="1" ht="21.95" customHeight="1">
      <c r="A7" s="145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23">
        <v>1915</v>
      </c>
      <c r="N7" s="123">
        <v>13920</v>
      </c>
    </row>
    <row r="8" spans="1:14" s="3" customFormat="1" ht="21.95" customHeight="1">
      <c r="A8" s="145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2">
        <v>2465.5</v>
      </c>
      <c r="K8" s="122">
        <v>1290</v>
      </c>
      <c r="L8" s="123">
        <v>26317.08</v>
      </c>
      <c r="M8" s="123">
        <v>3195</v>
      </c>
      <c r="N8" s="123">
        <v>13956</v>
      </c>
    </row>
    <row r="9" spans="1:14" s="3" customFormat="1" ht="21.95" customHeight="1">
      <c r="A9" s="145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2">
        <v>4085.5</v>
      </c>
      <c r="K9" s="122">
        <v>1290</v>
      </c>
      <c r="L9" s="123">
        <v>27526.15</v>
      </c>
      <c r="M9" s="123">
        <v>730</v>
      </c>
      <c r="N9" s="123">
        <v>10736</v>
      </c>
    </row>
    <row r="10" spans="1:14" s="3" customFormat="1" ht="21.95" customHeight="1">
      <c r="A10" s="145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23">
        <v>2555</v>
      </c>
      <c r="N10" s="123">
        <v>17625</v>
      </c>
    </row>
    <row r="11" spans="1:14" s="3" customFormat="1" ht="21.95" customHeight="1">
      <c r="A11" s="145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23">
        <v>1540</v>
      </c>
      <c r="N11" s="123">
        <v>22063</v>
      </c>
    </row>
    <row r="12" spans="1:14" s="3" customFormat="1" ht="21.95" customHeight="1">
      <c r="A12" s="145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23">
        <v>1070</v>
      </c>
      <c r="N12" s="123">
        <v>16845</v>
      </c>
    </row>
    <row r="13" spans="1:14" s="3" customFormat="1" ht="21.95" customHeight="1">
      <c r="A13" s="145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23">
        <v>1965</v>
      </c>
      <c r="N13" s="123">
        <v>18901</v>
      </c>
    </row>
    <row r="14" spans="1:14" s="3" customFormat="1" ht="21.95" customHeight="1">
      <c r="A14" s="145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23">
        <v>295</v>
      </c>
      <c r="N14" s="123">
        <v>16286</v>
      </c>
    </row>
    <row r="15" spans="1:14" s="3" customFormat="1" ht="21.95" customHeight="1">
      <c r="A15" s="145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23">
        <v>479</v>
      </c>
      <c r="N15" s="123">
        <v>21890.5</v>
      </c>
    </row>
    <row r="16" spans="1:14" s="3" customFormat="1" ht="21.95" customHeight="1">
      <c r="A16" s="145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N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>
        <f t="shared" si="1"/>
        <v>18754</v>
      </c>
      <c r="N16" s="124">
        <f t="shared" si="1"/>
        <v>186188.5</v>
      </c>
    </row>
    <row r="17" spans="1:15" s="3" customFormat="1" ht="20.100000000000001" customHeight="1">
      <c r="A17" s="145">
        <v>2020</v>
      </c>
      <c r="B17" s="97" t="str">
        <f>IF(L!$A$1=1,L!B192,IF(L!$A$1=2,L!C192,L!D192))</f>
        <v>2020 Janar</v>
      </c>
      <c r="C17" s="121">
        <f>SUM(D17:N17)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23">
        <v>20</v>
      </c>
      <c r="N17" s="123">
        <v>20595</v>
      </c>
    </row>
    <row r="18" spans="1:15" s="3" customFormat="1" ht="20.100000000000001" customHeight="1">
      <c r="A18" s="145"/>
      <c r="B18" s="97" t="str">
        <f>IF(L!$A$1=1,L!B193,IF(L!$A$1=2,L!C193,L!D193))</f>
        <v>2020 Shkurt</v>
      </c>
      <c r="C18" s="121">
        <f t="shared" ref="C18:C28" si="2">SUM(D18:N18)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23">
        <v>40</v>
      </c>
      <c r="N18" s="123">
        <v>18945</v>
      </c>
    </row>
    <row r="19" spans="1:15" s="3" customFormat="1" ht="18.75" customHeight="1">
      <c r="A19" s="145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23">
        <v>280</v>
      </c>
      <c r="N19" s="123">
        <v>12216</v>
      </c>
    </row>
    <row r="20" spans="1:15" s="3" customFormat="1" ht="20.100000000000001" customHeight="1">
      <c r="A20" s="145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23">
        <v>0</v>
      </c>
      <c r="N20" s="123">
        <v>1610</v>
      </c>
    </row>
    <row r="21" spans="1:15" s="3" customFormat="1" ht="20.100000000000001" customHeight="1">
      <c r="A21" s="145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2">
        <v>676</v>
      </c>
      <c r="K21" s="122">
        <v>0</v>
      </c>
      <c r="L21" s="123">
        <v>4661.87</v>
      </c>
      <c r="M21" s="123">
        <v>0</v>
      </c>
      <c r="N21" s="123">
        <v>5465</v>
      </c>
    </row>
    <row r="22" spans="1:15" s="3" customFormat="1" ht="20.100000000000001" customHeight="1">
      <c r="A22" s="145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2">
        <v>0</v>
      </c>
      <c r="K22" s="122">
        <v>0</v>
      </c>
      <c r="L22" s="123">
        <v>43443.9</v>
      </c>
      <c r="M22" s="123">
        <v>270</v>
      </c>
      <c r="N22" s="123">
        <v>14405</v>
      </c>
    </row>
    <row r="23" spans="1:15" s="3" customFormat="1" ht="20.100000000000001" customHeight="1">
      <c r="A23" s="145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23">
        <v>140</v>
      </c>
      <c r="N23" s="123">
        <v>20510</v>
      </c>
    </row>
    <row r="24" spans="1:15" s="3" customFormat="1" ht="20.100000000000001" customHeight="1">
      <c r="A24" s="145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23">
        <v>90</v>
      </c>
      <c r="N24" s="123">
        <v>21697.5</v>
      </c>
    </row>
    <row r="25" spans="1:15" s="3" customFormat="1" ht="20.100000000000001" customHeight="1">
      <c r="A25" s="145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23">
        <v>831</v>
      </c>
      <c r="N25" s="123">
        <v>24864.5</v>
      </c>
    </row>
    <row r="26" spans="1:15" s="3" customFormat="1" ht="20.100000000000001" customHeight="1">
      <c r="A26" s="145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23">
        <v>941.1</v>
      </c>
      <c r="N26" s="123">
        <v>22627.5</v>
      </c>
    </row>
    <row r="27" spans="1:15" s="3" customFormat="1" ht="20.100000000000001" customHeight="1">
      <c r="A27" s="145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23">
        <v>1100</v>
      </c>
      <c r="N27" s="123">
        <v>22044</v>
      </c>
    </row>
    <row r="28" spans="1:15" s="3" customFormat="1" ht="20.100000000000001" customHeight="1">
      <c r="A28" s="145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23">
        <v>1650</v>
      </c>
      <c r="N28" s="123">
        <v>22386</v>
      </c>
    </row>
    <row r="29" spans="1:15" s="3" customFormat="1" ht="20.100000000000001" customHeight="1">
      <c r="A29" s="145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N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5362.1</v>
      </c>
      <c r="N29" s="124">
        <f t="shared" si="3"/>
        <v>207365.5</v>
      </c>
      <c r="O29" s="113"/>
    </row>
    <row r="30" spans="1:15" s="3" customFormat="1" ht="18.75" customHeight="1">
      <c r="A30" s="146">
        <v>2021</v>
      </c>
      <c r="B30" s="97" t="str">
        <f>IF(L!$A$1=1,L!B205,IF(L!$A$1=2,L!C205,L!D205))</f>
        <v>2021 Janar</v>
      </c>
      <c r="C30" s="116">
        <f>SUM(D30:N30)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1401.1</v>
      </c>
      <c r="N30" s="127">
        <v>20025</v>
      </c>
    </row>
    <row r="31" spans="1:15" s="3" customFormat="1" ht="18.75" customHeight="1">
      <c r="A31" s="147"/>
      <c r="B31" s="97" t="str">
        <f>IF(L!$A$1=1,L!B206,IF(L!$A$1=2,L!C206,L!D206))</f>
        <v>2021 Shkurt</v>
      </c>
      <c r="C31" s="116">
        <f>SUM(D31:N31)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25">
        <v>3040</v>
      </c>
      <c r="N31" s="128">
        <v>20626</v>
      </c>
    </row>
    <row r="32" spans="1:15" s="3" customFormat="1" ht="18.75" customHeight="1">
      <c r="A32" s="147"/>
      <c r="B32" s="97" t="str">
        <f>IF(L!$A$1=1,L!B207,IF(L!$A$1=2,L!C207,L!D207))</f>
        <v xml:space="preserve">2021 Mars </v>
      </c>
      <c r="C32" s="116">
        <f t="shared" ref="C32:C41" si="4">SUM(D32:N32)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2370</v>
      </c>
      <c r="N32" s="128">
        <v>29333</v>
      </c>
    </row>
    <row r="33" spans="1:15" s="137" customFormat="1" ht="18.75" customHeight="1">
      <c r="A33" s="147"/>
      <c r="B33" s="133" t="str">
        <f>IF(L!$A$1=1,L!B208,IF(L!$A$1=2,L!C208,L!D208))</f>
        <v>2021 Prill</v>
      </c>
      <c r="C33" s="134">
        <f t="shared" si="4"/>
        <v>115686.32999999999</v>
      </c>
      <c r="D33" s="135">
        <v>57170.17</v>
      </c>
      <c r="E33" s="135">
        <v>4960</v>
      </c>
      <c r="F33" s="135">
        <v>4628</v>
      </c>
      <c r="G33" s="135">
        <v>144</v>
      </c>
      <c r="H33" s="135">
        <v>3002.65</v>
      </c>
      <c r="I33" s="135">
        <v>7399</v>
      </c>
      <c r="J33" s="135">
        <v>3679</v>
      </c>
      <c r="K33" s="135">
        <v>3720</v>
      </c>
      <c r="L33" s="135">
        <v>29923.51</v>
      </c>
      <c r="M33" s="135">
        <v>1060</v>
      </c>
      <c r="N33" s="136">
        <v>0</v>
      </c>
    </row>
    <row r="34" spans="1:15" s="3" customFormat="1" ht="18.75" customHeight="1">
      <c r="A34" s="147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2400</v>
      </c>
      <c r="N34" s="128">
        <v>0</v>
      </c>
    </row>
    <row r="35" spans="1:15" s="3" customFormat="1" ht="18.75" customHeight="1">
      <c r="A35" s="147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2150</v>
      </c>
      <c r="N35" s="128">
        <v>58353.5</v>
      </c>
    </row>
    <row r="36" spans="1:15" s="3" customFormat="1" ht="18.75" customHeight="1">
      <c r="A36" s="147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1805</v>
      </c>
      <c r="N36" s="128">
        <v>0</v>
      </c>
      <c r="O36" s="3">
        <v>0</v>
      </c>
    </row>
    <row r="37" spans="1:15" s="3" customFormat="1" ht="18.75" customHeight="1">
      <c r="A37" s="147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2390</v>
      </c>
      <c r="N37" s="128">
        <v>0</v>
      </c>
    </row>
    <row r="38" spans="1:15" s="3" customFormat="1" ht="18.75" customHeight="1">
      <c r="A38" s="147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2050</v>
      </c>
      <c r="N38" s="128">
        <v>94540</v>
      </c>
    </row>
    <row r="39" spans="1:15" s="3" customFormat="1" ht="18.75" customHeight="1">
      <c r="A39" s="147"/>
      <c r="B39" s="97" t="str">
        <f>IF(L!$A$1=1,L!B214,IF(L!$A$1=2,L!C214,L!D214))</f>
        <v>2021 Tetor</v>
      </c>
      <c r="C39" s="116">
        <f>SUM(D39:N39)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8"/>
    </row>
    <row r="40" spans="1:15" s="3" customFormat="1" ht="18.75" customHeight="1">
      <c r="A40" s="147"/>
      <c r="B40" s="97" t="str">
        <f>IF(L!$A$1=1,L!B215,IF(L!$A$1=2,L!C215,L!D215))</f>
        <v xml:space="preserve">2021 Nëntor </v>
      </c>
      <c r="C40" s="116">
        <f>SUM(D40:N40)</f>
        <v>58088.340000000004</v>
      </c>
      <c r="D40" s="125">
        <v>18388.3</v>
      </c>
      <c r="E40" s="125">
        <v>8375</v>
      </c>
      <c r="F40" s="125">
        <v>6652</v>
      </c>
      <c r="G40" s="125">
        <v>0</v>
      </c>
      <c r="H40" s="125">
        <v>5429.94</v>
      </c>
      <c r="I40" s="125">
        <v>1707.42</v>
      </c>
      <c r="J40" s="125">
        <v>3870.5</v>
      </c>
      <c r="K40" s="125">
        <v>3630</v>
      </c>
      <c r="L40" s="125">
        <v>10035.18</v>
      </c>
      <c r="M40" s="125"/>
      <c r="N40" s="128"/>
    </row>
    <row r="41" spans="1:15" s="3" customFormat="1" ht="18.75" customHeight="1">
      <c r="A41" s="147"/>
      <c r="B41" s="97" t="str">
        <f>IF(L!$A$1=1,L!B216,IF(L!$A$1=2,L!C216,L!D216))</f>
        <v>2021 Dhjetor</v>
      </c>
      <c r="C41" s="116">
        <f t="shared" si="4"/>
        <v>113106.07999999999</v>
      </c>
      <c r="D41" s="125">
        <v>37142.639999999999</v>
      </c>
      <c r="E41" s="125">
        <v>10885</v>
      </c>
      <c r="F41" s="125">
        <v>10847</v>
      </c>
      <c r="G41" s="125">
        <v>0</v>
      </c>
      <c r="H41" s="125">
        <v>29860.73</v>
      </c>
      <c r="I41" s="125">
        <v>0</v>
      </c>
      <c r="J41" s="125">
        <v>5188</v>
      </c>
      <c r="K41" s="125">
        <v>3285</v>
      </c>
      <c r="L41" s="125">
        <v>15897.71</v>
      </c>
      <c r="M41" s="125"/>
      <c r="N41" s="128"/>
    </row>
    <row r="42" spans="1:15" s="3" customFormat="1" ht="18.75" customHeight="1">
      <c r="A42" s="148"/>
      <c r="B42" s="130" t="str">
        <f>IF(L!$A$1=1,L!B217,IF(L!$A$1=2,L!C217,L!D217))</f>
        <v>Gjithsej 2021</v>
      </c>
      <c r="C42" s="131">
        <f>SUM(C30:C41)</f>
        <v>1393978.58</v>
      </c>
      <c r="D42" s="131">
        <f t="shared" ref="D42:N42" si="5">SUM(D30:D41)</f>
        <v>577233.31000000017</v>
      </c>
      <c r="E42" s="131">
        <f t="shared" si="5"/>
        <v>100646</v>
      </c>
      <c r="F42" s="131">
        <f t="shared" si="5"/>
        <v>79890</v>
      </c>
      <c r="G42" s="131">
        <f t="shared" si="5"/>
        <v>1911.85</v>
      </c>
      <c r="H42" s="131">
        <f t="shared" si="5"/>
        <v>70523.83</v>
      </c>
      <c r="I42" s="131">
        <f t="shared" si="5"/>
        <v>54516.339999999989</v>
      </c>
      <c r="J42" s="131">
        <f>SUM(J3:J41)</f>
        <v>189477.86</v>
      </c>
      <c r="K42" s="131">
        <f>SUM(K30:K41)</f>
        <v>23400</v>
      </c>
      <c r="L42" s="131">
        <f t="shared" si="5"/>
        <v>210603.14999999994</v>
      </c>
      <c r="M42" s="131">
        <f t="shared" si="5"/>
        <v>18666.099999999999</v>
      </c>
      <c r="N42" s="131">
        <f t="shared" si="5"/>
        <v>222877.5</v>
      </c>
    </row>
    <row r="43" spans="1:15" s="3" customFormat="1" ht="18.75" customHeight="1">
      <c r="A43" s="146">
        <v>2021</v>
      </c>
      <c r="B43" s="97" t="str">
        <f>IF(L!$A$1=1,L!B218,IF(L!$A$1=2,L!C218,L!D218))</f>
        <v>2022 Janar</v>
      </c>
      <c r="C43" s="116">
        <f>SUM(D43:N43)</f>
        <v>66546.55</v>
      </c>
      <c r="D43" s="125">
        <v>25056.86</v>
      </c>
      <c r="E43" s="126">
        <v>8225</v>
      </c>
      <c r="F43" s="126">
        <v>6454</v>
      </c>
      <c r="G43" s="126">
        <v>0</v>
      </c>
      <c r="H43" s="126">
        <v>2354.5500000000002</v>
      </c>
      <c r="I43" s="126">
        <v>813.83</v>
      </c>
      <c r="J43" s="126">
        <v>4556.5</v>
      </c>
      <c r="K43" s="126">
        <v>3195</v>
      </c>
      <c r="L43" s="126">
        <v>15890.81</v>
      </c>
      <c r="M43" s="126"/>
      <c r="N43" s="127"/>
    </row>
    <row r="44" spans="1:15" s="3" customFormat="1" ht="18.75" customHeight="1">
      <c r="A44" s="147"/>
      <c r="B44" s="97" t="str">
        <f>IF(L!$A$1=1,L!B219,IF(L!$A$1=2,L!C219,L!D219))</f>
        <v>2022 Shkurt</v>
      </c>
      <c r="C44" s="116">
        <f>SUM(D44:N44)</f>
        <v>0</v>
      </c>
      <c r="D44" s="125"/>
      <c r="E44" s="126"/>
      <c r="F44" s="126"/>
      <c r="G44" s="126"/>
      <c r="H44" s="126"/>
      <c r="I44" s="126"/>
      <c r="J44" s="126"/>
      <c r="K44" s="126"/>
      <c r="L44" s="126"/>
      <c r="M44" s="125"/>
      <c r="N44" s="128"/>
    </row>
    <row r="45" spans="1:15" s="3" customFormat="1" ht="18.75" customHeight="1">
      <c r="A45" s="147"/>
      <c r="B45" s="97" t="str">
        <f>IF(L!$A$1=1,L!B220,IF(L!$A$1=2,L!C220,L!D220))</f>
        <v xml:space="preserve">2022 Mars </v>
      </c>
      <c r="C45" s="116">
        <f t="shared" ref="C45:C51" si="6">SUM(D45:N45)</f>
        <v>0</v>
      </c>
      <c r="D45" s="125"/>
      <c r="E45" s="125"/>
      <c r="F45" s="128"/>
      <c r="G45" s="125"/>
      <c r="H45" s="125"/>
      <c r="I45" s="125"/>
      <c r="J45" s="125"/>
      <c r="K45" s="125"/>
      <c r="L45" s="125"/>
      <c r="M45" s="125"/>
      <c r="N45" s="128"/>
    </row>
    <row r="46" spans="1:15" s="3" customFormat="1" ht="18.75" customHeight="1">
      <c r="A46" s="147"/>
      <c r="B46" s="97" t="str">
        <f>IF(L!$A$1=1,L!B221,IF(L!$A$1=2,L!C221,L!D221))</f>
        <v>2022 Prill</v>
      </c>
      <c r="C46" s="116">
        <f t="shared" si="6"/>
        <v>0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8"/>
    </row>
    <row r="47" spans="1:15" s="3" customFormat="1" ht="18.75" customHeight="1">
      <c r="A47" s="147"/>
      <c r="B47" s="97" t="str">
        <f>IF(L!$A$1=1,L!B222,IF(L!$A$1=2,L!C222,L!D222))</f>
        <v>2022 Maj</v>
      </c>
      <c r="C47" s="116">
        <f t="shared" si="6"/>
        <v>0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8"/>
    </row>
    <row r="48" spans="1:15" s="3" customFormat="1" ht="18.75" customHeight="1">
      <c r="A48" s="147"/>
      <c r="B48" s="97" t="str">
        <f>IF(L!$A$1=1,L!B223,IF(L!$A$1=2,L!C223,L!D223))</f>
        <v>2022 Qershor</v>
      </c>
      <c r="C48" s="116">
        <f t="shared" si="6"/>
        <v>0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8"/>
    </row>
    <row r="49" spans="1:15" s="3" customFormat="1" ht="18.75" customHeight="1">
      <c r="A49" s="147"/>
      <c r="B49" s="97" t="str">
        <f>IF(L!$A$1=1,L!B224,IF(L!$A$1=2,L!C224,L!D224))</f>
        <v>2022 Korrik</v>
      </c>
      <c r="C49" s="116">
        <f t="shared" si="6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8"/>
      <c r="O49" s="3">
        <v>0</v>
      </c>
    </row>
    <row r="50" spans="1:15" s="3" customFormat="1" ht="18.75" customHeight="1">
      <c r="A50" s="147"/>
      <c r="B50" s="97" t="str">
        <f>IF(L!$A$1=1,L!B225,IF(L!$A$1=2,L!C225,L!D225))</f>
        <v>2022 Gusht</v>
      </c>
      <c r="C50" s="116">
        <f t="shared" si="6"/>
        <v>0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8"/>
    </row>
    <row r="51" spans="1:15" s="3" customFormat="1" ht="18.75" customHeight="1">
      <c r="A51" s="147"/>
      <c r="B51" s="97" t="str">
        <f>IF(L!$A$1=1,L!B226,IF(L!$A$1=2,L!C226,L!D226))</f>
        <v>2022 Shtator</v>
      </c>
      <c r="C51" s="116">
        <f t="shared" si="6"/>
        <v>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8"/>
    </row>
    <row r="52" spans="1:15" s="3" customFormat="1" ht="18.75" customHeight="1">
      <c r="A52" s="147"/>
      <c r="B52" s="97" t="str">
        <f>IF(L!$A$1=1,L!B227,IF(L!$A$1=2,L!C227,L!D227))</f>
        <v>2022 Tetor</v>
      </c>
      <c r="C52" s="116">
        <f>SUM(D52:N52)</f>
        <v>0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8"/>
    </row>
    <row r="53" spans="1:15" s="3" customFormat="1" ht="18.75" customHeight="1">
      <c r="A53" s="147"/>
      <c r="B53" s="97" t="str">
        <f>IF(L!$A$1=1,L!B228,IF(L!$A$1=2,L!C228,L!D228))</f>
        <v xml:space="preserve">2022 Nëntor </v>
      </c>
      <c r="C53" s="116">
        <f>SUM(D53:N53)</f>
        <v>0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8"/>
    </row>
    <row r="54" spans="1:15" s="3" customFormat="1" ht="18.75" customHeight="1">
      <c r="A54" s="147"/>
      <c r="B54" s="97" t="str">
        <f>IF(L!$A$1=1,L!B229,IF(L!$A$1=2,L!C229,L!D229))</f>
        <v>2022 Dhjetor</v>
      </c>
      <c r="C54" s="116">
        <f t="shared" ref="C54" si="7">SUM(D54:N54)</f>
        <v>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8"/>
    </row>
    <row r="55" spans="1:15" s="3" customFormat="1" ht="18.75" customHeight="1">
      <c r="A55" s="148"/>
      <c r="B55" s="130" t="str">
        <f>IF(L!$A$1=1,L!B230,IF(L!$A$1=2,L!C230,L!D230))</f>
        <v>Gjithsej 2022</v>
      </c>
      <c r="C55" s="131">
        <f>SUM(C43:C54)</f>
        <v>66546.55</v>
      </c>
      <c r="D55" s="131">
        <f t="shared" ref="D55:N55" si="8">SUM(D43:D54)</f>
        <v>25056.86</v>
      </c>
      <c r="E55" s="131">
        <f t="shared" si="8"/>
        <v>8225</v>
      </c>
      <c r="F55" s="131">
        <f t="shared" si="8"/>
        <v>6454</v>
      </c>
      <c r="G55" s="131">
        <f t="shared" si="8"/>
        <v>0</v>
      </c>
      <c r="H55" s="131">
        <f t="shared" si="8"/>
        <v>2354.5500000000002</v>
      </c>
      <c r="I55" s="131">
        <f t="shared" si="8"/>
        <v>813.83</v>
      </c>
      <c r="J55" s="131">
        <f t="shared" si="8"/>
        <v>4556.5</v>
      </c>
      <c r="K55" s="131">
        <f t="shared" si="8"/>
        <v>3195</v>
      </c>
      <c r="L55" s="131">
        <f t="shared" si="8"/>
        <v>15890.81</v>
      </c>
      <c r="M55" s="131">
        <f t="shared" si="8"/>
        <v>0</v>
      </c>
      <c r="N55" s="131">
        <f t="shared" si="8"/>
        <v>0</v>
      </c>
    </row>
    <row r="56" spans="1:15" s="3" customFormat="1">
      <c r="D56" s="4"/>
      <c r="E56" s="4"/>
      <c r="F56" s="4"/>
      <c r="N56" s="72"/>
    </row>
    <row r="57" spans="1:15" s="3" customFormat="1">
      <c r="C57" s="149">
        <f>C41-C56</f>
        <v>113106.07999999999</v>
      </c>
      <c r="D57" s="4"/>
      <c r="E57" s="4"/>
      <c r="F57" s="4"/>
      <c r="N57" s="72"/>
    </row>
    <row r="58" spans="1:15" s="3" customFormat="1">
      <c r="D58" s="4"/>
      <c r="E58" s="4"/>
      <c r="F58" s="4"/>
      <c r="N58" s="72"/>
    </row>
    <row r="59" spans="1:15" s="3" customFormat="1">
      <c r="D59" s="4"/>
      <c r="E59" s="4"/>
      <c r="F59" s="4"/>
      <c r="N59" s="72"/>
    </row>
    <row r="60" spans="1:15" s="3" customFormat="1">
      <c r="D60" s="4"/>
      <c r="E60" s="4"/>
      <c r="F60" s="4"/>
      <c r="N60" s="72"/>
    </row>
    <row r="61" spans="1:15" s="3" customFormat="1">
      <c r="D61" s="4"/>
      <c r="E61" s="4"/>
      <c r="F61" s="4"/>
      <c r="N61" s="72"/>
    </row>
    <row r="62" spans="1:15" s="3" customFormat="1">
      <c r="D62" s="4"/>
      <c r="E62" s="4"/>
      <c r="F62" s="4"/>
      <c r="N62" s="72"/>
    </row>
    <row r="63" spans="1:15" s="3" customFormat="1">
      <c r="D63" s="4"/>
      <c r="E63" s="4"/>
      <c r="F63" s="4"/>
      <c r="N63" s="72"/>
    </row>
    <row r="64" spans="1:15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4"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2022-02-21T12:53:22Z</dcterms:modified>
</cp:coreProperties>
</file>