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ben.Sokoli\Desktop\Raporte 2020\Raporte mujore  të hyrat-shpenzimet  2020\"/>
    </mc:Choice>
  </mc:AlternateContent>
  <bookViews>
    <workbookView xWindow="0" yWindow="180" windowWidth="19200" windowHeight="6405"/>
  </bookViews>
  <sheets>
    <sheet name="SHPENZIMET" sheetId="6" r:id="rId1"/>
    <sheet name="TË HYRAT" sheetId="12" r:id="rId2"/>
    <sheet name="L" sheetId="16" state="hidden" r:id="rId3"/>
  </sheets>
  <definedNames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52511"/>
</workbook>
</file>

<file path=xl/calcChain.xml><?xml version="1.0" encoding="utf-8"?>
<calcChain xmlns="http://schemas.openxmlformats.org/spreadsheetml/2006/main">
  <c r="C31" i="6" l="1"/>
  <c r="L18" i="12" l="1"/>
  <c r="L20" i="12"/>
  <c r="L25" i="12"/>
  <c r="C26" i="6" l="1"/>
  <c r="D27" i="6" l="1"/>
  <c r="P27" i="6" l="1"/>
  <c r="J27" i="6" l="1"/>
  <c r="C27" i="6" s="1"/>
  <c r="Y29" i="6" l="1"/>
  <c r="P26" i="6" l="1"/>
  <c r="D26" i="6"/>
  <c r="J26" i="6"/>
  <c r="D19" i="6" l="1"/>
  <c r="D29" i="12" l="1"/>
  <c r="N3" i="12" l="1"/>
  <c r="M3" i="12"/>
  <c r="C17" i="12"/>
  <c r="J23" i="6" l="1"/>
  <c r="D20" i="6" l="1"/>
  <c r="D21" i="6"/>
  <c r="D22" i="6"/>
  <c r="D23" i="6"/>
  <c r="D24" i="6"/>
  <c r="D25" i="6"/>
  <c r="D28" i="6"/>
  <c r="D29" i="6"/>
  <c r="N29" i="12" l="1"/>
  <c r="M29" i="12"/>
  <c r="L29" i="12"/>
  <c r="K29" i="12"/>
  <c r="J29" i="12"/>
  <c r="I29" i="12"/>
  <c r="H29" i="12"/>
  <c r="G29" i="12"/>
  <c r="F29" i="12"/>
  <c r="E29" i="12"/>
  <c r="B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B17" i="12"/>
  <c r="B19" i="6"/>
  <c r="U31" i="6"/>
  <c r="T31" i="6"/>
  <c r="S31" i="6"/>
  <c r="R31" i="6"/>
  <c r="Q31" i="6"/>
  <c r="O31" i="6"/>
  <c r="N31" i="6"/>
  <c r="M31" i="6"/>
  <c r="L31" i="6"/>
  <c r="K31" i="6"/>
  <c r="I31" i="6"/>
  <c r="H31" i="6"/>
  <c r="G31" i="6"/>
  <c r="F31" i="6"/>
  <c r="E31" i="6"/>
  <c r="B31" i="6"/>
  <c r="P30" i="6"/>
  <c r="J30" i="6"/>
  <c r="B30" i="6"/>
  <c r="P29" i="6"/>
  <c r="J29" i="6"/>
  <c r="B29" i="6"/>
  <c r="P28" i="6"/>
  <c r="J28" i="6"/>
  <c r="B28" i="6"/>
  <c r="B27" i="6"/>
  <c r="B26" i="6"/>
  <c r="P25" i="6"/>
  <c r="J25" i="6"/>
  <c r="B25" i="6"/>
  <c r="P24" i="6"/>
  <c r="J24" i="6"/>
  <c r="B24" i="6"/>
  <c r="P23" i="6"/>
  <c r="C23" i="6" s="1"/>
  <c r="B23" i="6"/>
  <c r="P22" i="6"/>
  <c r="J22" i="6"/>
  <c r="B22" i="6"/>
  <c r="P21" i="6"/>
  <c r="J21" i="6"/>
  <c r="B21" i="6"/>
  <c r="P20" i="6"/>
  <c r="J20" i="6"/>
  <c r="C20" i="6" s="1"/>
  <c r="B20" i="6"/>
  <c r="P19" i="6"/>
  <c r="J19" i="6"/>
  <c r="C19" i="6" l="1"/>
  <c r="C28" i="6"/>
  <c r="C29" i="6"/>
  <c r="C21" i="6"/>
  <c r="C24" i="6"/>
  <c r="C25" i="6"/>
  <c r="C29" i="12"/>
  <c r="J31" i="6"/>
  <c r="P31" i="6"/>
  <c r="C22" i="6"/>
  <c r="D31" i="6"/>
  <c r="E16" i="12"/>
  <c r="L3" i="12" l="1"/>
  <c r="K3" i="12"/>
  <c r="J3" i="12"/>
  <c r="I3" i="12"/>
  <c r="H3" i="12"/>
  <c r="G3" i="12"/>
  <c r="F3" i="12"/>
  <c r="E3" i="12"/>
  <c r="J1" i="12" l="1"/>
  <c r="F1" i="12"/>
  <c r="K1" i="6"/>
  <c r="G1" i="6"/>
  <c r="D3" i="12" l="1"/>
  <c r="D16" i="12" l="1"/>
  <c r="F16" i="12"/>
  <c r="G16" i="12"/>
  <c r="H16" i="12"/>
  <c r="I16" i="12"/>
  <c r="J16" i="12"/>
  <c r="K16" i="12"/>
  <c r="L16" i="12"/>
  <c r="M16" i="12"/>
  <c r="N16" i="12"/>
  <c r="C5" i="12"/>
  <c r="C6" i="12"/>
  <c r="C7" i="12"/>
  <c r="C8" i="12"/>
  <c r="C9" i="12"/>
  <c r="C10" i="12"/>
  <c r="C11" i="12"/>
  <c r="C12" i="12"/>
  <c r="C13" i="12"/>
  <c r="C14" i="12"/>
  <c r="C15" i="12"/>
  <c r="C4" i="12"/>
  <c r="C16" i="12" l="1"/>
  <c r="D4" i="6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B16" i="12" l="1"/>
  <c r="B15" i="12"/>
  <c r="B14" i="12"/>
  <c r="B13" i="12"/>
  <c r="B12" i="12"/>
  <c r="B11" i="12"/>
  <c r="B10" i="12"/>
  <c r="B9" i="12"/>
  <c r="B8" i="12"/>
  <c r="B7" i="12"/>
  <c r="B6" i="12"/>
  <c r="B5" i="12"/>
  <c r="B4" i="12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B6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B3" i="12" l="1"/>
  <c r="C3" i="12"/>
  <c r="A3" i="12"/>
  <c r="A1" i="12"/>
  <c r="F5" i="6"/>
  <c r="G5" i="6"/>
  <c r="A1" i="6" l="1"/>
</calcChain>
</file>

<file path=xl/sharedStrings.xml><?xml version="1.0" encoding="utf-8"?>
<sst xmlns="http://schemas.openxmlformats.org/spreadsheetml/2006/main" count="982" uniqueCount="912">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</sst>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4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4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4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4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wrapText="1"/>
    </xf>
    <xf numFmtId="0" fontId="0" fillId="2" borderId="0" xfId="0" applyFont="1" applyFill="1" applyAlignment="1">
      <alignment wrapText="1"/>
    </xf>
    <xf numFmtId="43" fontId="0" fillId="2" borderId="0" xfId="1" applyFont="1" applyFill="1" applyAlignment="1">
      <alignment wrapText="1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43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43" fontId="33" fillId="2" borderId="0" xfId="1" applyFont="1" applyFill="1"/>
    <xf numFmtId="4" fontId="17" fillId="0" borderId="10" xfId="1" applyNumberFormat="1" applyFont="1" applyFill="1" applyBorder="1" applyAlignment="1"/>
    <xf numFmtId="4" fontId="0" fillId="0" borderId="12" xfId="1" applyNumberFormat="1" applyFont="1" applyBorder="1" applyAlignment="1"/>
    <xf numFmtId="4" fontId="0" fillId="2" borderId="12" xfId="1" applyNumberFormat="1" applyFont="1" applyFill="1" applyBorder="1" applyAlignment="1"/>
    <xf numFmtId="4" fontId="0" fillId="0" borderId="12" xfId="1" applyNumberFormat="1" applyFont="1" applyFill="1" applyBorder="1" applyAlignment="1"/>
    <xf numFmtId="4" fontId="17" fillId="36" borderId="10" xfId="1" applyNumberFormat="1" applyFont="1" applyFill="1" applyBorder="1" applyAlignment="1"/>
    <xf numFmtId="3" fontId="23" fillId="36" borderId="12" xfId="1" applyNumberFormat="1" applyFont="1" applyFill="1" applyBorder="1" applyProtection="1">
      <protection hidden="1"/>
    </xf>
    <xf numFmtId="3" fontId="21" fillId="2" borderId="12" xfId="1" applyNumberFormat="1" applyFont="1" applyFill="1" applyBorder="1" applyProtection="1">
      <protection hidden="1"/>
    </xf>
    <xf numFmtId="3" fontId="21" fillId="36" borderId="12" xfId="1" applyNumberFormat="1" applyFont="1" applyFill="1" applyBorder="1" applyProtection="1">
      <protection hidden="1"/>
    </xf>
    <xf numFmtId="43" fontId="21" fillId="2" borderId="12" xfId="1" applyFont="1" applyFill="1" applyBorder="1" applyProtection="1">
      <protection hidden="1"/>
    </xf>
    <xf numFmtId="4" fontId="0" fillId="2" borderId="0" xfId="0" applyNumberFormat="1" applyFont="1" applyFill="1"/>
    <xf numFmtId="4" fontId="0" fillId="2" borderId="0" xfId="0" applyNumberFormat="1" applyFont="1" applyFill="1" applyAlignment="1">
      <alignment horizontal="center"/>
    </xf>
    <xf numFmtId="43" fontId="0" fillId="2" borderId="0" xfId="1" applyFont="1" applyFill="1" applyAlignment="1">
      <alignment horizontal="center"/>
    </xf>
    <xf numFmtId="3" fontId="0" fillId="0" borderId="12" xfId="1" applyNumberFormat="1" applyFont="1" applyBorder="1"/>
    <xf numFmtId="37" fontId="21" fillId="2" borderId="12" xfId="1" applyNumberFormat="1" applyFont="1" applyFill="1" applyBorder="1" applyProtection="1">
      <protection hidden="1"/>
    </xf>
    <xf numFmtId="43" fontId="0" fillId="0" borderId="0" xfId="1" applyFont="1" applyProtection="1">
      <protection hidden="1"/>
    </xf>
    <xf numFmtId="43" fontId="15" fillId="0" borderId="0" xfId="0" applyNumberFormat="1" applyFont="1" applyProtection="1">
      <protection hidden="1"/>
    </xf>
    <xf numFmtId="3" fontId="21" fillId="0" borderId="12" xfId="1" applyNumberFormat="1" applyFont="1" applyFill="1" applyBorder="1" applyProtection="1">
      <protection hidden="1"/>
    </xf>
    <xf numFmtId="40" fontId="0" fillId="0" borderId="12" xfId="1" applyNumberFormat="1" applyFont="1" applyBorder="1" applyAlignment="1"/>
    <xf numFmtId="37" fontId="23" fillId="36" borderId="12" xfId="1" applyNumberFormat="1" applyFont="1" applyFill="1" applyBorder="1" applyProtection="1">
      <protection hidden="1"/>
    </xf>
    <xf numFmtId="37" fontId="21" fillId="36" borderId="12" xfId="1" applyNumberFormat="1" applyFont="1" applyFill="1" applyBorder="1" applyProtection="1">
      <protection hidden="1"/>
    </xf>
    <xf numFmtId="37" fontId="21" fillId="0" borderId="12" xfId="1" applyNumberFormat="1" applyFont="1" applyFill="1" applyBorder="1" applyProtection="1">
      <protection hidden="1"/>
    </xf>
    <xf numFmtId="3" fontId="15" fillId="0" borderId="0" xfId="0" applyNumberFormat="1" applyFont="1" applyProtection="1"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133350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238125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38"/>
  <sheetViews>
    <sheetView tabSelected="1" zoomScale="85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I35" sqref="I35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3.28515625" style="82" customWidth="1"/>
    <col min="5" max="5" width="13.28515625" style="79" bestFit="1" customWidth="1"/>
    <col min="6" max="6" width="12.28515625" style="79" customWidth="1"/>
    <col min="7" max="7" width="10.85546875" style="79" customWidth="1"/>
    <col min="8" max="10" width="13.28515625" style="79" bestFit="1" customWidth="1"/>
    <col min="11" max="11" width="13.28515625" style="77" bestFit="1" customWidth="1"/>
    <col min="12" max="12" width="11.5703125" style="77" bestFit="1" customWidth="1"/>
    <col min="13" max="13" width="10.7109375" style="79" customWidth="1"/>
    <col min="14" max="14" width="13.28515625" style="79" bestFit="1" customWidth="1"/>
    <col min="15" max="15" width="11.7109375" style="79" bestFit="1" customWidth="1"/>
    <col min="16" max="16" width="13.28515625" style="79" customWidth="1"/>
    <col min="17" max="17" width="13.28515625" style="79" bestFit="1" customWidth="1"/>
    <col min="18" max="18" width="11.7109375" style="79" bestFit="1" customWidth="1"/>
    <col min="19" max="19" width="13.28515625" style="79" bestFit="1" customWidth="1"/>
    <col min="20" max="20" width="12.140625" style="79" bestFit="1" customWidth="1"/>
    <col min="21" max="21" width="11.5703125" style="79" bestFit="1" customWidth="1"/>
    <col min="22" max="22" width="13.28515625" style="69" bestFit="1" customWidth="1"/>
    <col min="23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12" t="str">
        <f>IF(L!$A$1=1,L!T2,IF(L!$A$1=2,L!T11,L!T21))</f>
        <v xml:space="preserve">KOMUNA E RAHOVECIT </v>
      </c>
      <c r="H1" s="112"/>
      <c r="I1" s="112"/>
      <c r="J1" s="112"/>
      <c r="K1" s="112" t="str">
        <f>IF(L!$A$1=1,L!W2,IF(L!$A$1=2,L!W11,L!W21))</f>
        <v>DREJTORIA PËR BUXHET DHE FINANCA</v>
      </c>
      <c r="L1" s="112"/>
      <c r="M1" s="112"/>
    </row>
    <row r="2" spans="1:21" ht="18.75" customHeight="1">
      <c r="A2" s="76" t="s">
        <v>869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38" t="s">
        <v>171</v>
      </c>
      <c r="B3" s="138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38"/>
      <c r="B4" s="138"/>
      <c r="C4" s="89"/>
      <c r="D4" s="139" t="str">
        <f>IF(L!$A$1=1,L!S4,IF(L!$A$1=2,L!S13,L!S23))</f>
        <v>Adminstrata</v>
      </c>
      <c r="E4" s="90"/>
      <c r="F4" s="85"/>
      <c r="G4" s="85"/>
      <c r="H4" s="85"/>
      <c r="I4" s="85"/>
      <c r="J4" s="140" t="str">
        <f>IF(L!$A$1=1,L!AD4,IF(L!$A$1=2,L!AD13,L!AD23))</f>
        <v>Arsimi</v>
      </c>
      <c r="K4" s="90"/>
      <c r="L4" s="85"/>
      <c r="M4" s="85"/>
      <c r="N4" s="85"/>
      <c r="O4" s="85"/>
      <c r="P4" s="139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38"/>
      <c r="B5" s="138"/>
      <c r="C5" s="99" t="str">
        <f>IF(L!$A$1=1,L!I4,IF(L!$A$1=2,L!I13,L!I23))</f>
        <v>Gjithsejt Pagesat</v>
      </c>
      <c r="D5" s="139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41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39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 ht="20.100000000000001" customHeight="1">
      <c r="A6" s="137">
        <v>2019</v>
      </c>
      <c r="B6" s="91" t="str">
        <f>IF(L!$A$1=1,L!B179,IF(L!$A$1=2,L!C179,L!D179))</f>
        <v>2019 Janar</v>
      </c>
      <c r="C6" s="120">
        <f t="shared" ref="C6:C18" si="0">D6+J6+P6</f>
        <v>609723.19999999995</v>
      </c>
      <c r="D6" s="121">
        <f>SUM(E6:I6)</f>
        <v>96759.91</v>
      </c>
      <c r="E6" s="121">
        <v>88994.02</v>
      </c>
      <c r="F6" s="121">
        <v>423.98</v>
      </c>
      <c r="G6" s="121">
        <v>7341.91</v>
      </c>
      <c r="H6" s="121"/>
      <c r="I6" s="121"/>
      <c r="J6" s="122">
        <f t="shared" ref="J6:J11" si="1">SUM(K6:O6)</f>
        <v>433391.19</v>
      </c>
      <c r="K6" s="121">
        <v>433391.19</v>
      </c>
      <c r="L6" s="121"/>
      <c r="M6" s="121"/>
      <c r="N6" s="121"/>
      <c r="O6" s="121"/>
      <c r="P6" s="122">
        <f t="shared" ref="P6:P11" si="2">SUM(Q6:U6)</f>
        <v>79572.100000000006</v>
      </c>
      <c r="Q6" s="121">
        <v>79572.100000000006</v>
      </c>
      <c r="R6" s="121"/>
      <c r="S6" s="121"/>
      <c r="T6" s="121"/>
      <c r="U6" s="121"/>
    </row>
    <row r="7" spans="1:21" ht="20.100000000000001" customHeight="1">
      <c r="A7" s="137"/>
      <c r="B7" s="91" t="str">
        <f>IF(L!$A$1=1,L!B180,IF(L!$A$1=2,L!C180,L!D180))</f>
        <v>2019 Shkurt</v>
      </c>
      <c r="C7" s="120">
        <f t="shared" si="0"/>
        <v>653636.4</v>
      </c>
      <c r="D7" s="121">
        <f t="shared" ref="D7:D11" si="3">SUM(E7:I7)</f>
        <v>102951.72</v>
      </c>
      <c r="E7" s="121">
        <v>89248.23</v>
      </c>
      <c r="F7" s="121">
        <v>4212.0600000000004</v>
      </c>
      <c r="G7" s="121">
        <v>9491.43</v>
      </c>
      <c r="H7" s="121"/>
      <c r="I7" s="121"/>
      <c r="J7" s="122">
        <f t="shared" si="1"/>
        <v>441490.92</v>
      </c>
      <c r="K7" s="121">
        <v>436329.86</v>
      </c>
      <c r="L7" s="121">
        <v>0</v>
      </c>
      <c r="M7" s="121">
        <v>5161.0600000000004</v>
      </c>
      <c r="N7" s="121"/>
      <c r="O7" s="121"/>
      <c r="P7" s="122">
        <f t="shared" si="2"/>
        <v>109193.76</v>
      </c>
      <c r="Q7" s="121">
        <v>80694.42</v>
      </c>
      <c r="R7" s="121">
        <v>28499.34</v>
      </c>
      <c r="S7" s="121">
        <v>0</v>
      </c>
      <c r="T7" s="121"/>
      <c r="U7" s="121"/>
    </row>
    <row r="8" spans="1:21" ht="20.100000000000001" customHeight="1">
      <c r="A8" s="137"/>
      <c r="B8" s="91" t="str">
        <f>IF(L!$A$1=1,L!B181,IF(L!$A$1=2,L!C181,L!D181))</f>
        <v xml:space="preserve">2019 Mars </v>
      </c>
      <c r="C8" s="120">
        <f t="shared" si="0"/>
        <v>1520322.24</v>
      </c>
      <c r="D8" s="121">
        <f>SUM(E8:I8)</f>
        <v>806286.01</v>
      </c>
      <c r="E8" s="121">
        <v>90288.07</v>
      </c>
      <c r="F8" s="121">
        <v>58500.03</v>
      </c>
      <c r="G8" s="121">
        <v>10528.6</v>
      </c>
      <c r="H8" s="121">
        <v>41430</v>
      </c>
      <c r="I8" s="121">
        <v>605539.31000000006</v>
      </c>
      <c r="J8" s="122">
        <f t="shared" si="1"/>
        <v>563910.27</v>
      </c>
      <c r="K8" s="121">
        <v>437325.48</v>
      </c>
      <c r="L8" s="121">
        <v>10933.61</v>
      </c>
      <c r="M8" s="121">
        <v>5651.18</v>
      </c>
      <c r="N8" s="121"/>
      <c r="O8" s="121">
        <v>110000</v>
      </c>
      <c r="P8" s="122">
        <f t="shared" si="2"/>
        <v>150125.96000000002</v>
      </c>
      <c r="Q8" s="121">
        <v>82106.63</v>
      </c>
      <c r="R8" s="121">
        <v>6238.53</v>
      </c>
      <c r="S8" s="121">
        <v>12853.39</v>
      </c>
      <c r="T8" s="121">
        <v>8070</v>
      </c>
      <c r="U8" s="121">
        <v>40857.410000000003</v>
      </c>
    </row>
    <row r="9" spans="1:21" ht="20.100000000000001" customHeight="1">
      <c r="A9" s="137"/>
      <c r="B9" s="91" t="str">
        <f>IF(L!$A$1=1,L!B182,IF(L!$A$1=2,L!C182,L!D182))</f>
        <v>2019 Prill</v>
      </c>
      <c r="C9" s="120">
        <f t="shared" si="0"/>
        <v>1568130.4000000001</v>
      </c>
      <c r="D9" s="121">
        <f t="shared" si="3"/>
        <v>878108.97000000009</v>
      </c>
      <c r="E9" s="121">
        <v>88951.77</v>
      </c>
      <c r="F9" s="121">
        <v>73160.639999999999</v>
      </c>
      <c r="G9" s="121">
        <v>15708</v>
      </c>
      <c r="H9" s="121">
        <v>10150</v>
      </c>
      <c r="I9" s="121">
        <v>690138.56</v>
      </c>
      <c r="J9" s="122">
        <f t="shared" si="1"/>
        <v>507027.44</v>
      </c>
      <c r="K9" s="121">
        <v>438052.42</v>
      </c>
      <c r="L9" s="121">
        <v>13708.57</v>
      </c>
      <c r="M9" s="121">
        <v>5266.8</v>
      </c>
      <c r="N9" s="121"/>
      <c r="O9" s="121">
        <v>49999.65</v>
      </c>
      <c r="P9" s="122">
        <f t="shared" si="2"/>
        <v>182993.99</v>
      </c>
      <c r="Q9" s="121">
        <v>81291.94</v>
      </c>
      <c r="R9" s="121">
        <v>16519.05</v>
      </c>
      <c r="S9" s="121">
        <v>5250.36</v>
      </c>
      <c r="T9" s="121">
        <v>5870</v>
      </c>
      <c r="U9" s="121">
        <v>74062.64</v>
      </c>
    </row>
    <row r="10" spans="1:21" ht="20.100000000000001" customHeight="1">
      <c r="A10" s="137"/>
      <c r="B10" s="91" t="str">
        <f>IF(L!$A$1=1,L!B183,IF(L!$A$1=2,L!C183,L!D183))</f>
        <v>2019 Maj</v>
      </c>
      <c r="C10" s="120">
        <f t="shared" si="0"/>
        <v>1841479.01</v>
      </c>
      <c r="D10" s="121">
        <f t="shared" si="3"/>
        <v>1034072.55</v>
      </c>
      <c r="E10" s="121">
        <v>88310.47</v>
      </c>
      <c r="F10" s="121">
        <v>68930.25</v>
      </c>
      <c r="G10" s="121">
        <v>9859.1200000000008</v>
      </c>
      <c r="H10" s="121">
        <v>689961.52</v>
      </c>
      <c r="I10" s="121">
        <v>177011.19</v>
      </c>
      <c r="J10" s="122">
        <f t="shared" si="1"/>
        <v>562995.52</v>
      </c>
      <c r="K10" s="121">
        <v>438367.31</v>
      </c>
      <c r="L10" s="121">
        <v>16931.18</v>
      </c>
      <c r="M10" s="121">
        <v>5162.3500000000004</v>
      </c>
      <c r="N10" s="121"/>
      <c r="O10" s="121">
        <v>102534.68</v>
      </c>
      <c r="P10" s="122">
        <f t="shared" si="2"/>
        <v>244410.94</v>
      </c>
      <c r="Q10" s="121">
        <v>84457.89</v>
      </c>
      <c r="R10" s="121">
        <v>46304.28</v>
      </c>
      <c r="S10" s="121">
        <v>5061.7700000000004</v>
      </c>
      <c r="T10" s="121">
        <v>3500</v>
      </c>
      <c r="U10" s="121">
        <v>105087</v>
      </c>
    </row>
    <row r="11" spans="1:21" ht="20.100000000000001" customHeight="1">
      <c r="A11" s="137"/>
      <c r="B11" s="91" t="str">
        <f>IF(L!$A$1=1,L!B184,IF(L!$A$1=2,L!C184,L!D184))</f>
        <v>2019 Qershor</v>
      </c>
      <c r="C11" s="120">
        <f t="shared" si="0"/>
        <v>1238371.6000000001</v>
      </c>
      <c r="D11" s="121">
        <f t="shared" si="3"/>
        <v>481001.35</v>
      </c>
      <c r="E11" s="121">
        <v>87752.639999999999</v>
      </c>
      <c r="F11" s="121">
        <v>19257.62</v>
      </c>
      <c r="G11" s="121">
        <v>9423.27</v>
      </c>
      <c r="H11" s="121">
        <v>267464.32000000001</v>
      </c>
      <c r="I11" s="121">
        <v>97103.5</v>
      </c>
      <c r="J11" s="122">
        <f t="shared" si="1"/>
        <v>553250.84000000008</v>
      </c>
      <c r="K11" s="121">
        <v>436611.39</v>
      </c>
      <c r="L11" s="121">
        <v>7950.46</v>
      </c>
      <c r="M11" s="121">
        <v>5203.7</v>
      </c>
      <c r="N11" s="121"/>
      <c r="O11" s="121">
        <v>103485.29</v>
      </c>
      <c r="P11" s="122">
        <f t="shared" si="2"/>
        <v>204119.41</v>
      </c>
      <c r="Q11" s="121">
        <v>86417.55</v>
      </c>
      <c r="R11" s="121">
        <v>8144.88</v>
      </c>
      <c r="S11" s="121">
        <v>3141.73</v>
      </c>
      <c r="T11" s="121">
        <v>10340</v>
      </c>
      <c r="U11" s="121">
        <v>96075.25</v>
      </c>
    </row>
    <row r="12" spans="1:21" ht="20.100000000000001" customHeight="1">
      <c r="A12" s="137"/>
      <c r="B12" s="91" t="str">
        <f>IF(L!$A$1=1,L!B185,IF(L!$A$1=2,L!C185,L!D185))</f>
        <v>2019 Korrik</v>
      </c>
      <c r="C12" s="120">
        <f t="shared" si="0"/>
        <v>949737.29</v>
      </c>
      <c r="D12" s="121">
        <f>SUM(E12:I12)</f>
        <v>336955.56000000006</v>
      </c>
      <c r="E12" s="121">
        <v>88104.15</v>
      </c>
      <c r="F12" s="121">
        <v>54217.57</v>
      </c>
      <c r="G12" s="121">
        <v>7640.45</v>
      </c>
      <c r="H12" s="121">
        <v>44379.97</v>
      </c>
      <c r="I12" s="121">
        <v>142613.42000000001</v>
      </c>
      <c r="J12" s="122">
        <f>SUM(K12:O12)</f>
        <v>488705.93</v>
      </c>
      <c r="K12" s="121">
        <v>437738.28</v>
      </c>
      <c r="L12" s="121">
        <v>31615.08</v>
      </c>
      <c r="M12" s="121">
        <v>4254.91</v>
      </c>
      <c r="N12" s="121"/>
      <c r="O12" s="121">
        <v>15097.66</v>
      </c>
      <c r="P12" s="122">
        <f>SUM(Q12:U12)</f>
        <v>124075.79999999999</v>
      </c>
      <c r="Q12" s="121">
        <v>85909.18</v>
      </c>
      <c r="R12" s="121">
        <v>10019.51</v>
      </c>
      <c r="S12" s="121">
        <v>4837.1099999999997</v>
      </c>
      <c r="T12" s="121">
        <v>8310</v>
      </c>
      <c r="U12" s="121">
        <v>15000</v>
      </c>
    </row>
    <row r="13" spans="1:21" ht="20.100000000000001" customHeight="1">
      <c r="A13" s="137"/>
      <c r="B13" s="91" t="str">
        <f>IF(L!$A$1=1,L!B186,IF(L!$A$1=2,L!C186,L!D186))</f>
        <v>2019 Gusht</v>
      </c>
      <c r="C13" s="120">
        <f t="shared" si="0"/>
        <v>1026758.3700000001</v>
      </c>
      <c r="D13" s="121">
        <f>SUM(E13:I13)</f>
        <v>379726.53</v>
      </c>
      <c r="E13" s="121">
        <v>91004.69</v>
      </c>
      <c r="F13" s="121">
        <v>72879.31</v>
      </c>
      <c r="G13" s="121">
        <v>8213.91</v>
      </c>
      <c r="H13" s="121">
        <v>18400</v>
      </c>
      <c r="I13" s="121">
        <v>189228.62</v>
      </c>
      <c r="J13" s="122">
        <f>SUM(K13:O13)</f>
        <v>524929.82000000007</v>
      </c>
      <c r="K13" s="121">
        <v>436877.53</v>
      </c>
      <c r="L13" s="121">
        <v>18619.29</v>
      </c>
      <c r="M13" s="121">
        <v>1669.09</v>
      </c>
      <c r="N13" s="121"/>
      <c r="O13" s="121">
        <v>67763.91</v>
      </c>
      <c r="P13" s="122">
        <f>SUM(Q13:U13)</f>
        <v>122102.02</v>
      </c>
      <c r="Q13" s="121">
        <v>86461.72</v>
      </c>
      <c r="R13" s="121">
        <v>10920.3</v>
      </c>
      <c r="S13" s="121"/>
      <c r="T13" s="121">
        <v>4720</v>
      </c>
      <c r="U13" s="121">
        <v>20000</v>
      </c>
    </row>
    <row r="14" spans="1:21" ht="20.100000000000001" customHeight="1">
      <c r="A14" s="137"/>
      <c r="B14" s="91" t="str">
        <f>IF(L!$A$1=1,L!B187,IF(L!$A$1=2,L!C187,L!D187))</f>
        <v>2019 Shtator</v>
      </c>
      <c r="C14" s="120">
        <f t="shared" si="0"/>
        <v>1025181.6399999999</v>
      </c>
      <c r="D14" s="121">
        <f t="shared" ref="D14:D17" si="4">SUM(E14:I14)</f>
        <v>439880.10000000003</v>
      </c>
      <c r="E14" s="121">
        <v>89834.18</v>
      </c>
      <c r="F14" s="121">
        <v>88642.77</v>
      </c>
      <c r="G14" s="121">
        <v>9443.06</v>
      </c>
      <c r="H14" s="121">
        <v>21423.33</v>
      </c>
      <c r="I14" s="121">
        <v>230536.76</v>
      </c>
      <c r="J14" s="122">
        <f t="shared" ref="J14:J17" si="5">SUM(K14:O14)</f>
        <v>468883.86</v>
      </c>
      <c r="K14" s="121">
        <v>436155.71</v>
      </c>
      <c r="L14" s="121">
        <v>19869.169999999998</v>
      </c>
      <c r="M14" s="121">
        <v>3982.43</v>
      </c>
      <c r="N14" s="121"/>
      <c r="O14" s="121">
        <v>8876.5499999999993</v>
      </c>
      <c r="P14" s="122">
        <f t="shared" ref="P14:P17" si="6">SUM(Q14:U14)</f>
        <v>116417.68</v>
      </c>
      <c r="Q14" s="121">
        <v>87043.48</v>
      </c>
      <c r="R14" s="121">
        <v>17951.03</v>
      </c>
      <c r="S14" s="121">
        <v>3353.17</v>
      </c>
      <c r="T14" s="121">
        <v>5570</v>
      </c>
      <c r="U14" s="121">
        <v>2500</v>
      </c>
    </row>
    <row r="15" spans="1:21" ht="20.100000000000001" customHeight="1">
      <c r="A15" s="137"/>
      <c r="B15" s="91" t="str">
        <f>IF(L!$A$1=1,L!B188,IF(L!$A$1=2,L!C188,L!D188))</f>
        <v>2019 Tetor</v>
      </c>
      <c r="C15" s="120">
        <f t="shared" si="0"/>
        <v>1356913.3699999999</v>
      </c>
      <c r="D15" s="121">
        <f t="shared" si="4"/>
        <v>603543.63</v>
      </c>
      <c r="E15" s="121">
        <v>89897.75</v>
      </c>
      <c r="F15" s="121">
        <v>100720.75</v>
      </c>
      <c r="G15" s="121">
        <v>10212.959999999999</v>
      </c>
      <c r="H15" s="121">
        <v>0</v>
      </c>
      <c r="I15" s="121">
        <v>402712.17</v>
      </c>
      <c r="J15" s="122">
        <f t="shared" si="5"/>
        <v>543588.48</v>
      </c>
      <c r="K15" s="121">
        <v>436138.23999999999</v>
      </c>
      <c r="L15" s="121">
        <v>84153.42</v>
      </c>
      <c r="M15" s="121">
        <v>5394.53</v>
      </c>
      <c r="N15" s="121"/>
      <c r="O15" s="121">
        <v>17902.29</v>
      </c>
      <c r="P15" s="122">
        <f t="shared" si="6"/>
        <v>209781.26</v>
      </c>
      <c r="Q15" s="121">
        <v>84366.16</v>
      </c>
      <c r="R15" s="121">
        <v>21216.34</v>
      </c>
      <c r="S15" s="121">
        <v>5374.86</v>
      </c>
      <c r="T15" s="121">
        <v>2290</v>
      </c>
      <c r="U15" s="121">
        <v>96533.9</v>
      </c>
    </row>
    <row r="16" spans="1:21" ht="20.100000000000001" customHeight="1">
      <c r="A16" s="137"/>
      <c r="B16" s="91" t="str">
        <f>IF(L!$A$1=1,L!B189,IF(L!$A$1=2,L!C189,L!D189))</f>
        <v xml:space="preserve">2019 Nëntor </v>
      </c>
      <c r="C16" s="120">
        <f t="shared" si="0"/>
        <v>1368393.9400000002</v>
      </c>
      <c r="D16" s="121">
        <f t="shared" si="4"/>
        <v>559273.25</v>
      </c>
      <c r="E16" s="121">
        <v>88452.5</v>
      </c>
      <c r="F16" s="121">
        <v>109277.57</v>
      </c>
      <c r="G16" s="121">
        <v>13137.29</v>
      </c>
      <c r="H16" s="121">
        <v>67643.710000000006</v>
      </c>
      <c r="I16" s="121">
        <v>280762.18</v>
      </c>
      <c r="J16" s="122">
        <f t="shared" si="5"/>
        <v>685653.18</v>
      </c>
      <c r="K16" s="121">
        <v>448135.91</v>
      </c>
      <c r="L16" s="121">
        <v>117989.29</v>
      </c>
      <c r="M16" s="121">
        <v>2956.56</v>
      </c>
      <c r="N16" s="121"/>
      <c r="O16" s="121">
        <v>116571.42</v>
      </c>
      <c r="P16" s="122">
        <f t="shared" si="6"/>
        <v>123467.51</v>
      </c>
      <c r="Q16" s="121">
        <v>84912.88</v>
      </c>
      <c r="R16" s="121">
        <v>16544.23</v>
      </c>
      <c r="S16" s="121">
        <v>6060.4</v>
      </c>
      <c r="T16" s="121">
        <v>950</v>
      </c>
      <c r="U16" s="121">
        <v>15000</v>
      </c>
    </row>
    <row r="17" spans="1:26" ht="20.100000000000001" customHeight="1">
      <c r="A17" s="137"/>
      <c r="B17" s="91" t="str">
        <f>IF(L!$A$1=1,L!B190,IF(L!$A$1=2,L!C190,L!D190))</f>
        <v>2019 Dhjetor</v>
      </c>
      <c r="C17" s="120">
        <f t="shared" si="0"/>
        <v>1529954.3599999999</v>
      </c>
      <c r="D17" s="121">
        <f t="shared" si="4"/>
        <v>692513.03</v>
      </c>
      <c r="E17" s="121">
        <v>90133.32</v>
      </c>
      <c r="F17" s="121">
        <v>59653.3</v>
      </c>
      <c r="G17" s="121">
        <v>0</v>
      </c>
      <c r="H17" s="121">
        <v>5875.41</v>
      </c>
      <c r="I17" s="121">
        <v>536851</v>
      </c>
      <c r="J17" s="122">
        <f t="shared" si="5"/>
        <v>664934.67999999993</v>
      </c>
      <c r="K17" s="121">
        <v>434839.82</v>
      </c>
      <c r="L17" s="121">
        <v>116352.55</v>
      </c>
      <c r="M17" s="121">
        <v>26266.71</v>
      </c>
      <c r="N17" s="121"/>
      <c r="O17" s="121">
        <v>87475.6</v>
      </c>
      <c r="P17" s="122">
        <f t="shared" si="6"/>
        <v>172506.65000000002</v>
      </c>
      <c r="Q17" s="121">
        <v>86237.42</v>
      </c>
      <c r="R17" s="121">
        <v>21716.22</v>
      </c>
      <c r="S17" s="121">
        <v>18567.21</v>
      </c>
      <c r="T17" s="121">
        <v>380</v>
      </c>
      <c r="U17" s="121">
        <v>45605.8</v>
      </c>
    </row>
    <row r="18" spans="1:26" ht="21.95" customHeight="1">
      <c r="A18" s="137"/>
      <c r="B18" s="98" t="str">
        <f>IF(L!$A$1=1,L!B191,IF(L!$A$1=2,L!C191,L!D191))</f>
        <v>Gjithsej 2019</v>
      </c>
      <c r="C18" s="120">
        <f t="shared" si="0"/>
        <v>14688601.820000002</v>
      </c>
      <c r="D18" s="120">
        <f>SUM(E18:I18)</f>
        <v>6411072.6100000013</v>
      </c>
      <c r="E18" s="120">
        <f t="shared" ref="E18:I18" si="7">SUM(E6:E17)</f>
        <v>1070971.79</v>
      </c>
      <c r="F18" s="120">
        <f t="shared" si="7"/>
        <v>709875.85000000009</v>
      </c>
      <c r="G18" s="120">
        <f t="shared" si="7"/>
        <v>111000</v>
      </c>
      <c r="H18" s="120">
        <f t="shared" si="7"/>
        <v>1166728.26</v>
      </c>
      <c r="I18" s="120">
        <f t="shared" si="7"/>
        <v>3352496.7100000004</v>
      </c>
      <c r="J18" s="120">
        <f>SUM(K18:O18)</f>
        <v>6438762.1300000008</v>
      </c>
      <c r="K18" s="120">
        <f t="shared" ref="K18:O18" si="8">SUM(K6:K17)</f>
        <v>5249963.1400000006</v>
      </c>
      <c r="L18" s="120">
        <f t="shared" si="8"/>
        <v>438122.62</v>
      </c>
      <c r="M18" s="120">
        <f t="shared" si="8"/>
        <v>70969.319999999992</v>
      </c>
      <c r="N18" s="120">
        <f t="shared" si="8"/>
        <v>0</v>
      </c>
      <c r="O18" s="120">
        <f t="shared" si="8"/>
        <v>679707.04999999993</v>
      </c>
      <c r="P18" s="120">
        <f>SUM(Q18:U18)</f>
        <v>1838767.08</v>
      </c>
      <c r="Q18" s="120">
        <f t="shared" ref="Q18:U18" si="9">SUM(Q6:Q17)</f>
        <v>1009471.37</v>
      </c>
      <c r="R18" s="120">
        <f t="shared" si="9"/>
        <v>204073.71</v>
      </c>
      <c r="S18" s="120">
        <f t="shared" si="9"/>
        <v>64500</v>
      </c>
      <c r="T18" s="120">
        <f t="shared" si="9"/>
        <v>50000</v>
      </c>
      <c r="U18" s="120">
        <f t="shared" si="9"/>
        <v>510721.99999999994</v>
      </c>
    </row>
    <row r="19" spans="1:26" ht="20.100000000000001" customHeight="1">
      <c r="A19" s="137">
        <v>2020</v>
      </c>
      <c r="B19" s="91" t="str">
        <f>IF(L!$A$1=1,L!B192,IF(L!$A$1=2,L!C192,L!D192))</f>
        <v>2020 Janar</v>
      </c>
      <c r="C19" s="120">
        <f t="shared" ref="C19:C29" si="10">D19+J19+P19</f>
        <v>617792.88</v>
      </c>
      <c r="D19" s="121">
        <f>SUM(E19:I19)</f>
        <v>95805.34</v>
      </c>
      <c r="E19" s="127">
        <v>88525.949999999983</v>
      </c>
      <c r="F19" s="127">
        <v>4143.07</v>
      </c>
      <c r="G19" s="127">
        <v>3136.32</v>
      </c>
      <c r="H19" s="127">
        <v>0</v>
      </c>
      <c r="I19" s="127">
        <v>0</v>
      </c>
      <c r="J19" s="122">
        <f t="shared" ref="J19:J24" si="11">SUM(K19:O19)</f>
        <v>434413.68000000005</v>
      </c>
      <c r="K19" s="128">
        <v>434324.41000000003</v>
      </c>
      <c r="L19" s="128">
        <v>0</v>
      </c>
      <c r="M19" s="128">
        <v>89.27</v>
      </c>
      <c r="N19" s="128">
        <v>0</v>
      </c>
      <c r="O19" s="128">
        <v>0</v>
      </c>
      <c r="P19" s="122">
        <f t="shared" ref="P19:P24" si="12">SUM(Q19:U19)</f>
        <v>87573.86</v>
      </c>
      <c r="Q19" s="121">
        <v>87573.86</v>
      </c>
      <c r="R19" s="121">
        <v>0</v>
      </c>
      <c r="S19" s="121">
        <v>0</v>
      </c>
      <c r="T19" s="121">
        <v>0</v>
      </c>
      <c r="U19" s="121">
        <v>0</v>
      </c>
    </row>
    <row r="20" spans="1:26" ht="20.100000000000001" customHeight="1">
      <c r="A20" s="137"/>
      <c r="B20" s="91" t="str">
        <f>IF(L!$A$1=1,L!B193,IF(L!$A$1=2,L!C193,L!D193))</f>
        <v>2020 Shkurt</v>
      </c>
      <c r="C20" s="120">
        <f t="shared" si="10"/>
        <v>730541.76</v>
      </c>
      <c r="D20" s="121">
        <f>SUM(E20:I20)</f>
        <v>160583.81</v>
      </c>
      <c r="E20" s="121">
        <v>87559.84</v>
      </c>
      <c r="F20" s="121">
        <v>26339.23</v>
      </c>
      <c r="G20" s="121">
        <v>13133.03</v>
      </c>
      <c r="H20" s="121">
        <v>0</v>
      </c>
      <c r="I20" s="121">
        <v>33551.71</v>
      </c>
      <c r="J20" s="122">
        <f t="shared" si="11"/>
        <v>449683.94000000006</v>
      </c>
      <c r="K20" s="128">
        <v>434105.27</v>
      </c>
      <c r="L20" s="128">
        <v>9350.34</v>
      </c>
      <c r="M20" s="128">
        <v>6228.33</v>
      </c>
      <c r="N20" s="128">
        <v>0</v>
      </c>
      <c r="O20" s="128">
        <v>0</v>
      </c>
      <c r="P20" s="122">
        <f t="shared" si="12"/>
        <v>120274.01</v>
      </c>
      <c r="Q20" s="121">
        <v>88086.01</v>
      </c>
      <c r="R20" s="121">
        <v>32070.16</v>
      </c>
      <c r="S20" s="121">
        <v>117.84</v>
      </c>
      <c r="T20" s="121">
        <v>0</v>
      </c>
      <c r="U20" s="121">
        <v>0</v>
      </c>
    </row>
    <row r="21" spans="1:26" ht="20.100000000000001" customHeight="1">
      <c r="A21" s="137"/>
      <c r="B21" s="91" t="str">
        <f>IF(L!$A$1=1,L!B194,IF(L!$A$1=2,L!C194,L!D194))</f>
        <v xml:space="preserve">2020 Mars </v>
      </c>
      <c r="C21" s="120">
        <f t="shared" si="10"/>
        <v>1317831.49</v>
      </c>
      <c r="D21" s="121">
        <f t="shared" ref="D21:D29" si="13">SUM(E21:I21)</f>
        <v>613983.48</v>
      </c>
      <c r="E21" s="121">
        <v>105261.71999999997</v>
      </c>
      <c r="F21" s="121">
        <v>86692.7</v>
      </c>
      <c r="G21" s="121">
        <v>11445.57</v>
      </c>
      <c r="H21" s="121">
        <v>0</v>
      </c>
      <c r="I21" s="121">
        <v>410583.49</v>
      </c>
      <c r="J21" s="122">
        <f t="shared" si="11"/>
        <v>528111.57000000007</v>
      </c>
      <c r="K21" s="128">
        <v>433904.13</v>
      </c>
      <c r="L21" s="128">
        <v>11675.02</v>
      </c>
      <c r="M21" s="128">
        <v>2657.02</v>
      </c>
      <c r="N21" s="128">
        <v>0</v>
      </c>
      <c r="O21" s="128">
        <v>79875.399999999994</v>
      </c>
      <c r="P21" s="122">
        <f t="shared" si="12"/>
        <v>175736.44</v>
      </c>
      <c r="Q21" s="121">
        <v>87022.45</v>
      </c>
      <c r="R21" s="121">
        <v>33575.79</v>
      </c>
      <c r="S21" s="121">
        <v>5138.2</v>
      </c>
      <c r="T21" s="121">
        <v>0</v>
      </c>
      <c r="U21" s="121">
        <v>50000</v>
      </c>
    </row>
    <row r="22" spans="1:26" ht="20.100000000000001" customHeight="1">
      <c r="A22" s="137"/>
      <c r="B22" s="91" t="str">
        <f>IF(L!$A$1=1,L!B195,IF(L!$A$1=2,L!C195,L!D195))</f>
        <v>2020 Prill</v>
      </c>
      <c r="C22" s="120">
        <f t="shared" si="10"/>
        <v>1605775.5000000002</v>
      </c>
      <c r="D22" s="121">
        <f t="shared" si="13"/>
        <v>730094.63000000012</v>
      </c>
      <c r="E22" s="121">
        <v>96656.11</v>
      </c>
      <c r="F22" s="121">
        <v>72345.34</v>
      </c>
      <c r="G22" s="121">
        <v>10212.370000000001</v>
      </c>
      <c r="H22" s="121">
        <v>0</v>
      </c>
      <c r="I22" s="121">
        <v>550880.81000000006</v>
      </c>
      <c r="J22" s="122">
        <f t="shared" si="11"/>
        <v>631302.52</v>
      </c>
      <c r="K22" s="128">
        <v>435144.47</v>
      </c>
      <c r="L22" s="128">
        <v>9327.52</v>
      </c>
      <c r="M22" s="128">
        <v>458.28</v>
      </c>
      <c r="N22" s="128">
        <v>0</v>
      </c>
      <c r="O22" s="128">
        <v>186372.25</v>
      </c>
      <c r="P22" s="122">
        <f t="shared" si="12"/>
        <v>244378.35</v>
      </c>
      <c r="Q22" s="121">
        <v>126325.9</v>
      </c>
      <c r="R22" s="121">
        <v>31960.23</v>
      </c>
      <c r="S22" s="121">
        <v>7863.72</v>
      </c>
      <c r="T22" s="121">
        <v>1730</v>
      </c>
      <c r="U22" s="121">
        <v>76498.5</v>
      </c>
    </row>
    <row r="23" spans="1:26" ht="20.100000000000001" customHeight="1">
      <c r="A23" s="137"/>
      <c r="B23" s="91" t="str">
        <f>IF(L!$A$1=1,L!B196,IF(L!$A$1=2,L!C196,L!D196))</f>
        <v>2020 Maj</v>
      </c>
      <c r="C23" s="120">
        <f>D23+J23+P23</f>
        <v>1358318.9900000002</v>
      </c>
      <c r="D23" s="121">
        <f t="shared" si="13"/>
        <v>689363.9</v>
      </c>
      <c r="E23" s="121">
        <v>96630.44</v>
      </c>
      <c r="F23" s="121">
        <v>83539.23</v>
      </c>
      <c r="G23" s="121">
        <v>10038.17</v>
      </c>
      <c r="H23" s="121">
        <v>2500</v>
      </c>
      <c r="I23" s="121">
        <v>496656.06</v>
      </c>
      <c r="J23" s="122">
        <f t="shared" si="11"/>
        <v>498401.22000000003</v>
      </c>
      <c r="K23" s="128">
        <v>435666.52</v>
      </c>
      <c r="L23" s="128">
        <v>5175.0600000000004</v>
      </c>
      <c r="M23" s="128">
        <v>4857.4399999999996</v>
      </c>
      <c r="N23" s="128"/>
      <c r="O23" s="128">
        <v>52702.2</v>
      </c>
      <c r="P23" s="122">
        <f t="shared" si="12"/>
        <v>170553.87000000002</v>
      </c>
      <c r="Q23" s="121">
        <v>131998.67000000001</v>
      </c>
      <c r="R23" s="121">
        <v>18218.91</v>
      </c>
      <c r="S23" s="121">
        <v>10528.29</v>
      </c>
      <c r="T23" s="121">
        <v>5320</v>
      </c>
      <c r="U23" s="121">
        <v>4488</v>
      </c>
    </row>
    <row r="24" spans="1:26" ht="20.100000000000001" customHeight="1">
      <c r="A24" s="137"/>
      <c r="B24" s="91" t="str">
        <f>IF(L!$A$1=1,L!B197,IF(L!$A$1=2,L!C197,L!D197))</f>
        <v>2020 Qershor</v>
      </c>
      <c r="C24" s="120">
        <f t="shared" si="10"/>
        <v>1009705.25</v>
      </c>
      <c r="D24" s="121">
        <f t="shared" si="13"/>
        <v>330864.28000000003</v>
      </c>
      <c r="E24" s="121">
        <v>87649.46</v>
      </c>
      <c r="F24" s="121">
        <v>59933.7</v>
      </c>
      <c r="G24" s="121">
        <v>8344.48</v>
      </c>
      <c r="H24" s="121">
        <v>1150</v>
      </c>
      <c r="I24" s="121">
        <v>173786.64</v>
      </c>
      <c r="J24" s="122">
        <f t="shared" si="11"/>
        <v>535664.1</v>
      </c>
      <c r="K24" s="128">
        <v>435772.59</v>
      </c>
      <c r="L24" s="128">
        <v>7152.29</v>
      </c>
      <c r="M24" s="128">
        <v>3819.96</v>
      </c>
      <c r="N24" s="128">
        <v>0</v>
      </c>
      <c r="O24" s="128">
        <v>88919.26</v>
      </c>
      <c r="P24" s="122">
        <f t="shared" si="12"/>
        <v>143176.87</v>
      </c>
      <c r="Q24" s="121">
        <v>92718.75</v>
      </c>
      <c r="R24" s="121">
        <v>18016.759999999998</v>
      </c>
      <c r="S24" s="121">
        <v>5155.4799999999996</v>
      </c>
      <c r="T24" s="121">
        <v>5950</v>
      </c>
      <c r="U24" s="121">
        <v>21335.88</v>
      </c>
    </row>
    <row r="25" spans="1:26" ht="20.100000000000001" customHeight="1">
      <c r="A25" s="137"/>
      <c r="B25" s="91" t="str">
        <f>IF(L!$A$1=1,L!B198,IF(L!$A$1=2,L!C198,L!D198))</f>
        <v>2020 Korrik</v>
      </c>
      <c r="C25" s="120">
        <f t="shared" si="10"/>
        <v>1031547.49</v>
      </c>
      <c r="D25" s="121">
        <f t="shared" si="13"/>
        <v>315998.49</v>
      </c>
      <c r="E25" s="121">
        <v>91499.92</v>
      </c>
      <c r="F25" s="121">
        <v>48336.84</v>
      </c>
      <c r="G25" s="121">
        <v>7945.29</v>
      </c>
      <c r="H25" s="121">
        <v>0</v>
      </c>
      <c r="I25" s="121">
        <v>168216.44</v>
      </c>
      <c r="J25" s="122">
        <f>SUM(K25:O25)</f>
        <v>509626.53</v>
      </c>
      <c r="K25" s="128">
        <v>435226.28</v>
      </c>
      <c r="L25" s="128">
        <v>73687.58</v>
      </c>
      <c r="M25" s="128">
        <v>712.67</v>
      </c>
      <c r="N25" s="128">
        <v>0</v>
      </c>
      <c r="O25" s="128">
        <v>0</v>
      </c>
      <c r="P25" s="122">
        <f>SUM(Q25:U25)</f>
        <v>205922.47</v>
      </c>
      <c r="Q25" s="121">
        <v>89379.49</v>
      </c>
      <c r="R25" s="121">
        <v>59812.39</v>
      </c>
      <c r="S25" s="121">
        <v>1809.78</v>
      </c>
      <c r="T25" s="121">
        <v>10300</v>
      </c>
      <c r="U25" s="121">
        <v>44620.81</v>
      </c>
      <c r="V25" s="129"/>
      <c r="W25" s="129"/>
      <c r="Z25" s="129"/>
    </row>
    <row r="26" spans="1:26" ht="20.100000000000001" customHeight="1">
      <c r="A26" s="137"/>
      <c r="B26" s="91" t="str">
        <f>IF(L!$A$1=1,L!B199,IF(L!$A$1=2,L!C199,L!D199))</f>
        <v>2020 Gusht</v>
      </c>
      <c r="C26" s="120">
        <f>D26+J26+P26</f>
        <v>1065205.73</v>
      </c>
      <c r="D26" s="121">
        <f>SUM(E26:I26)</f>
        <v>284366.19</v>
      </c>
      <c r="E26" s="123">
        <v>90246.25</v>
      </c>
      <c r="F26" s="123">
        <v>59001.29</v>
      </c>
      <c r="G26" s="123">
        <v>7900.68</v>
      </c>
      <c r="H26" s="123">
        <v>800</v>
      </c>
      <c r="I26" s="123">
        <v>126417.97</v>
      </c>
      <c r="J26" s="122">
        <f>SUM(K26:O26)</f>
        <v>582820.08000000007</v>
      </c>
      <c r="K26" s="128">
        <v>431600.28</v>
      </c>
      <c r="L26" s="128">
        <v>21754.09</v>
      </c>
      <c r="M26" s="128">
        <v>431.31</v>
      </c>
      <c r="N26" s="128">
        <v>0</v>
      </c>
      <c r="O26" s="128">
        <v>129034.4</v>
      </c>
      <c r="P26" s="122">
        <f>SUM(Q26:U26)</f>
        <v>198019.46000000002</v>
      </c>
      <c r="Q26" s="123">
        <v>159454.06</v>
      </c>
      <c r="R26" s="123">
        <v>147.91999999999999</v>
      </c>
      <c r="S26" s="123">
        <v>58.92</v>
      </c>
      <c r="T26" s="123">
        <v>5950</v>
      </c>
      <c r="U26" s="123">
        <v>32408.560000000001</v>
      </c>
      <c r="V26" s="129"/>
      <c r="W26" s="129"/>
      <c r="Z26" s="129"/>
    </row>
    <row r="27" spans="1:26" ht="20.100000000000001" customHeight="1">
      <c r="A27" s="137"/>
      <c r="B27" s="91" t="str">
        <f>IF(L!$A$1=1,L!B200,IF(L!$A$1=2,L!C200,L!D200))</f>
        <v>2020 Shtator</v>
      </c>
      <c r="C27" s="120">
        <f>D27+J27+P27</f>
        <v>1762807.71</v>
      </c>
      <c r="D27" s="131">
        <f>SUM(E27:I27)</f>
        <v>951544.78</v>
      </c>
      <c r="E27" s="131">
        <v>98598.26</v>
      </c>
      <c r="F27" s="131">
        <v>94454.05</v>
      </c>
      <c r="G27" s="131">
        <v>9950.39</v>
      </c>
      <c r="H27" s="131">
        <v>92100</v>
      </c>
      <c r="I27" s="131">
        <v>656442.07999999996</v>
      </c>
      <c r="J27" s="122">
        <f>SUM(K27:O27)</f>
        <v>663414.48</v>
      </c>
      <c r="K27" s="131">
        <v>443848.36</v>
      </c>
      <c r="L27" s="131">
        <v>10652.79</v>
      </c>
      <c r="M27" s="131">
        <v>1999.53</v>
      </c>
      <c r="N27" s="131">
        <v>0</v>
      </c>
      <c r="O27" s="131">
        <v>206913.8</v>
      </c>
      <c r="P27" s="122">
        <f>SUM(Q27:U27)</f>
        <v>147848.45000000001</v>
      </c>
      <c r="Q27" s="131">
        <v>79838.33</v>
      </c>
      <c r="R27" s="131">
        <v>24257.89</v>
      </c>
      <c r="S27" s="131">
        <v>4822.8</v>
      </c>
      <c r="T27" s="131">
        <v>8850</v>
      </c>
      <c r="U27" s="131">
        <v>30079.43</v>
      </c>
      <c r="V27" s="129"/>
      <c r="W27" s="129"/>
      <c r="X27" s="129"/>
      <c r="Y27" s="129"/>
      <c r="Z27" s="129"/>
    </row>
    <row r="28" spans="1:26" ht="20.100000000000001" customHeight="1">
      <c r="A28" s="137"/>
      <c r="B28" s="91" t="str">
        <f>IF(L!$A$1=1,L!B201,IF(L!$A$1=2,L!C201,L!D201))</f>
        <v>2020 Tetor</v>
      </c>
      <c r="C28" s="133">
        <f t="shared" si="10"/>
        <v>1476022.35</v>
      </c>
      <c r="D28" s="128">
        <f t="shared" si="13"/>
        <v>623410.13</v>
      </c>
      <c r="E28" s="128">
        <v>95978.83</v>
      </c>
      <c r="F28" s="128">
        <v>118001.60000000001</v>
      </c>
      <c r="G28" s="128">
        <v>10447.84</v>
      </c>
      <c r="H28" s="128">
        <v>64400</v>
      </c>
      <c r="I28" s="128">
        <v>334581.86</v>
      </c>
      <c r="J28" s="134">
        <f t="shared" ref="J28:J30" si="14">SUM(K28:O28)</f>
        <v>633944.01</v>
      </c>
      <c r="K28" s="128">
        <v>431725</v>
      </c>
      <c r="L28" s="128">
        <v>96565.69</v>
      </c>
      <c r="M28" s="128">
        <v>10781.41</v>
      </c>
      <c r="N28" s="128">
        <v>0</v>
      </c>
      <c r="O28" s="128">
        <v>94871.91</v>
      </c>
      <c r="P28" s="134">
        <f t="shared" ref="P28:P30" si="15">SUM(Q28:U28)</f>
        <v>218668.21000000002</v>
      </c>
      <c r="Q28" s="135">
        <v>82280.710000000006</v>
      </c>
      <c r="R28" s="135">
        <v>74326.39</v>
      </c>
      <c r="S28" s="135">
        <v>7988.92</v>
      </c>
      <c r="T28" s="135">
        <v>16800</v>
      </c>
      <c r="U28" s="135">
        <v>37272.19</v>
      </c>
      <c r="V28" s="129"/>
      <c r="W28" s="129"/>
      <c r="X28" s="129"/>
      <c r="Y28" s="129"/>
      <c r="Z28" s="129"/>
    </row>
    <row r="29" spans="1:26" ht="20.100000000000001" customHeight="1">
      <c r="A29" s="137"/>
      <c r="B29" s="91" t="str">
        <f>IF(L!$A$1=1,L!B202,IF(L!$A$1=2,L!C202,L!D202))</f>
        <v xml:space="preserve">2020 Nëntor </v>
      </c>
      <c r="C29" s="133">
        <f t="shared" si="10"/>
        <v>1359568.96</v>
      </c>
      <c r="D29" s="128">
        <f t="shared" si="13"/>
        <v>502395.97</v>
      </c>
      <c r="E29" s="128">
        <v>119291.21</v>
      </c>
      <c r="F29" s="128">
        <v>106970.61</v>
      </c>
      <c r="G29" s="128">
        <v>12202.38</v>
      </c>
      <c r="H29" s="128">
        <v>29840</v>
      </c>
      <c r="I29" s="128">
        <v>234091.77</v>
      </c>
      <c r="J29" s="134">
        <f t="shared" si="14"/>
        <v>593271.93000000005</v>
      </c>
      <c r="K29" s="128">
        <v>434940.63</v>
      </c>
      <c r="L29" s="128">
        <v>55631.46</v>
      </c>
      <c r="M29" s="128">
        <v>8862.0499999999993</v>
      </c>
      <c r="N29" s="128">
        <v>0</v>
      </c>
      <c r="O29" s="128">
        <v>93837.79</v>
      </c>
      <c r="P29" s="134">
        <f t="shared" si="15"/>
        <v>263901.06</v>
      </c>
      <c r="Q29" s="128">
        <v>137651.12</v>
      </c>
      <c r="R29" s="128">
        <v>32934.269999999997</v>
      </c>
      <c r="S29" s="128">
        <v>5532.68</v>
      </c>
      <c r="T29" s="128">
        <v>5320</v>
      </c>
      <c r="U29" s="128">
        <v>82462.990000000005</v>
      </c>
      <c r="V29" s="129"/>
      <c r="W29" s="129"/>
      <c r="X29" s="129"/>
      <c r="Y29" s="129">
        <f t="shared" ref="Y29" si="16">SUM(Y25:Y28)</f>
        <v>0</v>
      </c>
      <c r="Z29" s="129"/>
    </row>
    <row r="30" spans="1:26" ht="20.100000000000001" customHeight="1">
      <c r="A30" s="137"/>
      <c r="B30" s="91" t="str">
        <f>IF(L!$A$1=1,L!B203,IF(L!$A$1=2,L!C203,L!D203))</f>
        <v>2020 Dhjetor</v>
      </c>
      <c r="C30" s="120"/>
      <c r="D30" s="121"/>
      <c r="E30" s="121"/>
      <c r="F30" s="121"/>
      <c r="G30" s="121"/>
      <c r="H30" s="121"/>
      <c r="I30" s="121"/>
      <c r="J30" s="122">
        <f t="shared" si="14"/>
        <v>0</v>
      </c>
      <c r="K30" s="121"/>
      <c r="L30" s="121"/>
      <c r="M30" s="121"/>
      <c r="N30" s="121"/>
      <c r="O30" s="121"/>
      <c r="P30" s="122">
        <f t="shared" si="15"/>
        <v>0</v>
      </c>
      <c r="Q30" s="121"/>
      <c r="R30" s="121"/>
      <c r="S30" s="121"/>
      <c r="T30" s="121"/>
      <c r="U30" s="121"/>
    </row>
    <row r="31" spans="1:26" ht="20.100000000000001" customHeight="1">
      <c r="A31" s="137"/>
      <c r="B31" s="98" t="str">
        <f>IF(L!$A$1=1,L!B204,IF(L!$A$1=2,L!C204,L!D204))</f>
        <v>Gjithsej 2020</v>
      </c>
      <c r="C31" s="120">
        <f>D31+J31+P31</f>
        <v>13335118.109999999</v>
      </c>
      <c r="D31" s="120">
        <f>SUM(E31:I31)</f>
        <v>5298411</v>
      </c>
      <c r="E31" s="120">
        <f t="shared" ref="E31:I31" si="17">SUM(E19:E30)</f>
        <v>1057897.99</v>
      </c>
      <c r="F31" s="120">
        <f t="shared" si="17"/>
        <v>759757.65999999992</v>
      </c>
      <c r="G31" s="120">
        <f t="shared" si="17"/>
        <v>104756.52</v>
      </c>
      <c r="H31" s="120">
        <f t="shared" si="17"/>
        <v>190790</v>
      </c>
      <c r="I31" s="120">
        <f t="shared" si="17"/>
        <v>3185208.8299999996</v>
      </c>
      <c r="J31" s="120">
        <f>SUM(K31:O31)</f>
        <v>6060654.0599999996</v>
      </c>
      <c r="K31" s="120">
        <f t="shared" ref="K31:O31" si="18">SUM(K19:K30)</f>
        <v>4786257.9400000004</v>
      </c>
      <c r="L31" s="120">
        <f t="shared" si="18"/>
        <v>300971.84000000003</v>
      </c>
      <c r="M31" s="120">
        <f t="shared" si="18"/>
        <v>40897.269999999997</v>
      </c>
      <c r="N31" s="120">
        <f t="shared" si="18"/>
        <v>0</v>
      </c>
      <c r="O31" s="120">
        <f t="shared" si="18"/>
        <v>932527.01000000013</v>
      </c>
      <c r="P31" s="120">
        <f>SUM(Q31:U31)</f>
        <v>1976053.0499999998</v>
      </c>
      <c r="Q31" s="120">
        <f t="shared" ref="Q31:U31" si="19">SUM(Q19:Q30)</f>
        <v>1162329.3499999999</v>
      </c>
      <c r="R31" s="120">
        <f t="shared" si="19"/>
        <v>325320.71000000002</v>
      </c>
      <c r="S31" s="120">
        <f t="shared" si="19"/>
        <v>49016.63</v>
      </c>
      <c r="T31" s="120">
        <f t="shared" si="19"/>
        <v>60220</v>
      </c>
      <c r="U31" s="120">
        <f t="shared" si="19"/>
        <v>379166.36</v>
      </c>
    </row>
    <row r="33" spans="5:10">
      <c r="E33" s="136"/>
      <c r="H33" s="130"/>
    </row>
    <row r="34" spans="5:10">
      <c r="E34" s="136"/>
      <c r="F34" s="130"/>
      <c r="H34" s="130"/>
    </row>
    <row r="35" spans="5:10">
      <c r="E35" s="130"/>
      <c r="H35" s="130"/>
    </row>
    <row r="36" spans="5:10">
      <c r="E36" s="136"/>
      <c r="H36" s="130"/>
    </row>
    <row r="37" spans="5:10">
      <c r="E37" s="136"/>
      <c r="H37" s="130"/>
    </row>
    <row r="38" spans="5:10">
      <c r="E38" s="136"/>
      <c r="J38" s="130"/>
    </row>
  </sheetData>
  <sheetProtection deleteColumns="0" deleteRows="0" selectLockedCells="1" pivotTables="0" selectUnlockedCells="1"/>
  <mergeCells count="7">
    <mergeCell ref="A19:A31"/>
    <mergeCell ref="B3:B5"/>
    <mergeCell ref="A3:A5"/>
    <mergeCell ref="A6:A18"/>
    <mergeCell ref="P4:P5"/>
    <mergeCell ref="D4:D5"/>
    <mergeCell ref="J4:J5"/>
  </mergeCells>
  <pageMargins left="0.25" right="0.25" top="0.75" bottom="0.75" header="0.3" footer="0.3"/>
  <pageSetup paperSize="9" scale="56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133350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O151"/>
  <sheetViews>
    <sheetView zoomScale="80" zoomScaleNormal="80" zoomScaleSheetLayoutView="7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L28" sqref="L28"/>
    </sheetView>
  </sheetViews>
  <sheetFormatPr defaultColWidth="9.140625" defaultRowHeight="15"/>
  <cols>
    <col min="1" max="1" width="25.85546875" style="1" customWidth="1"/>
    <col min="2" max="2" width="13.7109375" style="1" bestFit="1" customWidth="1"/>
    <col min="3" max="3" width="14.7109375" style="1" customWidth="1"/>
    <col min="4" max="4" width="11.7109375" style="2" customWidth="1"/>
    <col min="5" max="5" width="13.85546875" style="2" bestFit="1" customWidth="1"/>
    <col min="6" max="6" width="17.85546875" style="2" customWidth="1"/>
    <col min="7" max="7" width="15.140625" style="1" customWidth="1"/>
    <col min="8" max="8" width="14.28515625" style="1" customWidth="1"/>
    <col min="9" max="9" width="12.5703125" style="1" customWidth="1"/>
    <col min="10" max="10" width="11.28515625" style="1" customWidth="1"/>
    <col min="11" max="11" width="11.28515625" style="1" bestFit="1" customWidth="1"/>
    <col min="12" max="12" width="11" style="1" customWidth="1"/>
    <col min="13" max="13" width="14.7109375" style="3" customWidth="1"/>
    <col min="14" max="14" width="14.140625" style="72" customWidth="1"/>
    <col min="15" max="15" width="10.85546875" style="1" bestFit="1" customWidth="1"/>
    <col min="16" max="16384" width="9.140625" style="1"/>
  </cols>
  <sheetData>
    <row r="1" spans="1:14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12" t="str">
        <f>IF(L!$A$1=1,L!T7,IF(L!$A$1=2,L!T17,L!T27))</f>
        <v xml:space="preserve">KOMUNA E RAHOVECIT </v>
      </c>
      <c r="G1" s="113"/>
      <c r="H1" s="113"/>
      <c r="I1" s="112"/>
      <c r="J1" s="112" t="str">
        <f>IF(L!$A$1=1,L!W7,IF(L!$A$1=2,L!W17,L!W27))</f>
        <v>DREJTORIA PËR BUXHET DHE FINANCA</v>
      </c>
      <c r="K1" s="112"/>
      <c r="L1" s="112"/>
      <c r="M1" s="114"/>
    </row>
    <row r="2" spans="1:14" s="3" customFormat="1" ht="17.25" customHeight="1">
      <c r="A2" s="73" t="s">
        <v>869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N2" s="72"/>
    </row>
    <row r="3" spans="1:14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94" t="str">
        <f>IF(L!$A$1=1,L!P35,IF(L!$A$1=2,L!P36,L!P37))</f>
        <v>Gjobat e gjykatave</v>
      </c>
      <c r="N3" s="94" t="str">
        <f>IF(L!$A$1=1,L!Q35,IF(L!$A$1=2,L!P36,L!P37))</f>
        <v>Gjobat e trafikut</v>
      </c>
    </row>
    <row r="4" spans="1:14" s="3" customFormat="1" ht="21.95" customHeight="1">
      <c r="A4" s="142">
        <v>2019</v>
      </c>
      <c r="B4" s="97" t="str">
        <f>IF(L!$A$1=1,L!B179,IF(L!$A$1=2,L!C179,L!D179))</f>
        <v>2019 Janar</v>
      </c>
      <c r="C4" s="115">
        <f>SUM(D4:N4)</f>
        <v>81602.259999999995</v>
      </c>
      <c r="D4" s="116">
        <v>36115.71</v>
      </c>
      <c r="E4" s="116">
        <v>6560</v>
      </c>
      <c r="F4" s="116">
        <v>3229</v>
      </c>
      <c r="G4" s="116">
        <v>1062.0999999999999</v>
      </c>
      <c r="H4" s="116">
        <v>1910.14</v>
      </c>
      <c r="I4" s="116">
        <v>1838.49</v>
      </c>
      <c r="J4" s="116">
        <v>2397</v>
      </c>
      <c r="K4" s="116">
        <v>280</v>
      </c>
      <c r="L4" s="117">
        <v>15773.82</v>
      </c>
      <c r="M4" s="117">
        <v>1870</v>
      </c>
      <c r="N4" s="117">
        <v>10566</v>
      </c>
    </row>
    <row r="5" spans="1:14" s="3" customFormat="1" ht="21.95" customHeight="1">
      <c r="A5" s="142"/>
      <c r="B5" s="97" t="str">
        <f>IF(L!$A$1=1,L!B180,IF(L!$A$1=2,L!C180,L!D180))</f>
        <v>2019 Shkurt</v>
      </c>
      <c r="C5" s="115">
        <f t="shared" ref="C5:C15" si="0">SUM(D5:N5)</f>
        <v>115754.79</v>
      </c>
      <c r="D5" s="116">
        <v>28729.759999999998</v>
      </c>
      <c r="E5" s="116">
        <v>6130</v>
      </c>
      <c r="F5" s="116">
        <v>9975</v>
      </c>
      <c r="G5" s="116">
        <v>298.89</v>
      </c>
      <c r="H5" s="116">
        <v>5932.64</v>
      </c>
      <c r="I5" s="116">
        <v>16410.52</v>
      </c>
      <c r="J5" s="116">
        <v>2563.5</v>
      </c>
      <c r="K5" s="116">
        <v>990</v>
      </c>
      <c r="L5" s="117">
        <v>30096.78</v>
      </c>
      <c r="M5" s="117">
        <v>1342.7</v>
      </c>
      <c r="N5" s="117">
        <v>13285</v>
      </c>
    </row>
    <row r="6" spans="1:14" s="3" customFormat="1" ht="21.95" customHeight="1">
      <c r="A6" s="142"/>
      <c r="B6" s="97" t="str">
        <f>IF(L!$A$1=1,L!B181,IF(L!$A$1=2,L!C181,L!D181))</f>
        <v xml:space="preserve">2019 Mars </v>
      </c>
      <c r="C6" s="115">
        <f t="shared" si="0"/>
        <v>89949.5</v>
      </c>
      <c r="D6" s="116">
        <v>39958.959999999999</v>
      </c>
      <c r="E6" s="116">
        <v>6550</v>
      </c>
      <c r="F6" s="116">
        <v>2504</v>
      </c>
      <c r="G6" s="116">
        <v>1312.14</v>
      </c>
      <c r="H6" s="116">
        <v>6350</v>
      </c>
      <c r="I6" s="116">
        <v>2792.13</v>
      </c>
      <c r="J6" s="116">
        <v>3329</v>
      </c>
      <c r="K6" s="116">
        <v>940</v>
      </c>
      <c r="L6" s="117">
        <v>14300.970000000001</v>
      </c>
      <c r="M6" s="117">
        <v>1797.3</v>
      </c>
      <c r="N6" s="117">
        <v>10115</v>
      </c>
    </row>
    <row r="7" spans="1:14" s="3" customFormat="1" ht="21.95" customHeight="1">
      <c r="A7" s="142"/>
      <c r="B7" s="97" t="str">
        <f>IF(L!$A$1=1,L!B182,IF(L!$A$1=2,L!C182,L!D182))</f>
        <v>2019 Prill</v>
      </c>
      <c r="C7" s="115">
        <f t="shared" si="0"/>
        <v>109444.21999999999</v>
      </c>
      <c r="D7" s="116">
        <v>51699</v>
      </c>
      <c r="E7" s="116">
        <v>6730</v>
      </c>
      <c r="F7" s="116">
        <v>7065</v>
      </c>
      <c r="G7" s="116">
        <v>54.34</v>
      </c>
      <c r="H7" s="116">
        <v>1551.5</v>
      </c>
      <c r="I7" s="116">
        <v>1544.48</v>
      </c>
      <c r="J7" s="116">
        <v>3814.7</v>
      </c>
      <c r="K7" s="116">
        <v>1265</v>
      </c>
      <c r="L7" s="117">
        <v>19885.199999999997</v>
      </c>
      <c r="M7" s="117">
        <v>1915</v>
      </c>
      <c r="N7" s="117">
        <v>13920</v>
      </c>
    </row>
    <row r="8" spans="1:14" s="3" customFormat="1" ht="21.95" customHeight="1">
      <c r="A8" s="142"/>
      <c r="B8" s="97" t="str">
        <f>IF(L!$A$1=1,L!B183,IF(L!$A$1=2,L!C183,L!D183))</f>
        <v>2019 Maj</v>
      </c>
      <c r="C8" s="115">
        <f t="shared" si="0"/>
        <v>103567.32</v>
      </c>
      <c r="D8" s="116">
        <v>38871.32</v>
      </c>
      <c r="E8" s="116">
        <v>7900</v>
      </c>
      <c r="F8" s="116">
        <v>6307</v>
      </c>
      <c r="G8" s="116">
        <v>1109.55</v>
      </c>
      <c r="H8" s="116">
        <v>1978.9</v>
      </c>
      <c r="I8" s="116">
        <v>176.97</v>
      </c>
      <c r="J8" s="118">
        <v>2465.5</v>
      </c>
      <c r="K8" s="116">
        <v>1290</v>
      </c>
      <c r="L8" s="117">
        <v>26317.08</v>
      </c>
      <c r="M8" s="117">
        <v>3195</v>
      </c>
      <c r="N8" s="117">
        <v>13956</v>
      </c>
    </row>
    <row r="9" spans="1:14" s="3" customFormat="1" ht="21.95" customHeight="1">
      <c r="A9" s="142"/>
      <c r="B9" s="97" t="str">
        <f>IF(L!$A$1=1,L!B184,IF(L!$A$1=2,L!C184,L!D184))</f>
        <v>2019 Qershor</v>
      </c>
      <c r="C9" s="115">
        <f t="shared" si="0"/>
        <v>115294.65</v>
      </c>
      <c r="D9" s="116">
        <v>52075.49</v>
      </c>
      <c r="E9" s="116">
        <v>6080</v>
      </c>
      <c r="F9" s="116">
        <v>6843</v>
      </c>
      <c r="G9" s="116">
        <v>694.54</v>
      </c>
      <c r="H9" s="116">
        <v>5057</v>
      </c>
      <c r="I9" s="116">
        <v>176.97</v>
      </c>
      <c r="J9" s="118">
        <v>4085.5</v>
      </c>
      <c r="K9" s="116">
        <v>1290</v>
      </c>
      <c r="L9" s="117">
        <v>27526.15</v>
      </c>
      <c r="M9" s="117">
        <v>730</v>
      </c>
      <c r="N9" s="117">
        <v>10736</v>
      </c>
    </row>
    <row r="10" spans="1:14" s="3" customFormat="1" ht="21.95" customHeight="1">
      <c r="A10" s="142"/>
      <c r="B10" s="97" t="str">
        <f>IF(L!$A$1=1,L!B185,IF(L!$A$1=2,L!C185,L!D185))</f>
        <v>2019 Korrik</v>
      </c>
      <c r="C10" s="115">
        <f t="shared" si="0"/>
        <v>106314.15</v>
      </c>
      <c r="D10" s="116">
        <v>39574.67</v>
      </c>
      <c r="E10" s="116">
        <v>9010</v>
      </c>
      <c r="F10" s="116">
        <v>6383</v>
      </c>
      <c r="G10" s="116">
        <v>2126.54</v>
      </c>
      <c r="H10" s="116">
        <v>10676.12</v>
      </c>
      <c r="I10" s="116">
        <v>0</v>
      </c>
      <c r="J10" s="116">
        <v>2240.5</v>
      </c>
      <c r="K10" s="116">
        <v>240</v>
      </c>
      <c r="L10" s="117">
        <v>15883.32</v>
      </c>
      <c r="M10" s="117">
        <v>2555</v>
      </c>
      <c r="N10" s="117">
        <v>17625</v>
      </c>
    </row>
    <row r="11" spans="1:14" s="3" customFormat="1" ht="21.95" customHeight="1">
      <c r="A11" s="142"/>
      <c r="B11" s="97" t="str">
        <f>IF(L!$A$1=1,L!B186,IF(L!$A$1=2,L!C186,L!D186))</f>
        <v>2019 Gusht</v>
      </c>
      <c r="C11" s="115">
        <f t="shared" si="0"/>
        <v>124543.68000000001</v>
      </c>
      <c r="D11" s="116">
        <v>46345.86</v>
      </c>
      <c r="E11" s="116">
        <v>9980</v>
      </c>
      <c r="F11" s="116">
        <v>9989</v>
      </c>
      <c r="G11" s="116">
        <v>1788.35</v>
      </c>
      <c r="H11" s="116">
        <v>14060.95</v>
      </c>
      <c r="I11" s="116">
        <v>0</v>
      </c>
      <c r="J11" s="116">
        <v>3164</v>
      </c>
      <c r="K11" s="116">
        <v>180</v>
      </c>
      <c r="L11" s="117">
        <v>15432.52</v>
      </c>
      <c r="M11" s="117">
        <v>1540</v>
      </c>
      <c r="N11" s="117">
        <v>22063</v>
      </c>
    </row>
    <row r="12" spans="1:14" s="3" customFormat="1" ht="21.95" customHeight="1">
      <c r="A12" s="142"/>
      <c r="B12" s="97" t="str">
        <f>IF(L!$A$1=1,L!B187,IF(L!$A$1=2,L!C187,L!D187))</f>
        <v>2019 Shtator</v>
      </c>
      <c r="C12" s="115">
        <f t="shared" si="0"/>
        <v>152641.32999999999</v>
      </c>
      <c r="D12" s="116">
        <v>37758.54</v>
      </c>
      <c r="E12" s="116">
        <v>7710</v>
      </c>
      <c r="F12" s="116">
        <v>7338</v>
      </c>
      <c r="G12" s="116">
        <v>1319.75</v>
      </c>
      <c r="H12" s="116">
        <v>2495.75</v>
      </c>
      <c r="I12" s="116">
        <v>55502.7</v>
      </c>
      <c r="J12" s="116">
        <v>2787</v>
      </c>
      <c r="K12" s="116">
        <v>1065</v>
      </c>
      <c r="L12" s="117">
        <v>18749.59</v>
      </c>
      <c r="M12" s="117">
        <v>1070</v>
      </c>
      <c r="N12" s="117">
        <v>16845</v>
      </c>
    </row>
    <row r="13" spans="1:14" s="3" customFormat="1" ht="21.95" customHeight="1">
      <c r="A13" s="142"/>
      <c r="B13" s="97" t="str">
        <f>IF(L!$A$1=1,L!B188,IF(L!$A$1=2,L!C188,L!D188))</f>
        <v>2019 Tetor</v>
      </c>
      <c r="C13" s="115">
        <f t="shared" si="0"/>
        <v>102967.07</v>
      </c>
      <c r="D13" s="116">
        <v>27727.75</v>
      </c>
      <c r="E13" s="116">
        <v>8130</v>
      </c>
      <c r="F13" s="116">
        <v>5946</v>
      </c>
      <c r="G13" s="116">
        <v>184</v>
      </c>
      <c r="H13" s="116">
        <v>4553.8</v>
      </c>
      <c r="I13" s="116">
        <v>11729.8</v>
      </c>
      <c r="J13" s="116">
        <v>3486.5</v>
      </c>
      <c r="K13" s="116">
        <v>1350</v>
      </c>
      <c r="L13" s="117">
        <v>18993.22</v>
      </c>
      <c r="M13" s="117">
        <v>1965</v>
      </c>
      <c r="N13" s="117">
        <v>18901</v>
      </c>
    </row>
    <row r="14" spans="1:14" s="3" customFormat="1" ht="21.95" customHeight="1">
      <c r="A14" s="142"/>
      <c r="B14" s="97" t="str">
        <f>IF(L!$A$1=1,L!B189,IF(L!$A$1=2,L!C189,L!D189))</f>
        <v xml:space="preserve">2019 Nëntor </v>
      </c>
      <c r="C14" s="115">
        <f t="shared" si="0"/>
        <v>91955.930000000008</v>
      </c>
      <c r="D14" s="116">
        <v>26889.02</v>
      </c>
      <c r="E14" s="116">
        <v>7040</v>
      </c>
      <c r="F14" s="116">
        <v>5838</v>
      </c>
      <c r="G14" s="116">
        <v>2481.31</v>
      </c>
      <c r="H14" s="116">
        <v>6888.52</v>
      </c>
      <c r="I14" s="116">
        <v>8169.3</v>
      </c>
      <c r="J14" s="116">
        <v>2553.5</v>
      </c>
      <c r="K14" s="116">
        <v>1395</v>
      </c>
      <c r="L14" s="117">
        <v>14120.28</v>
      </c>
      <c r="M14" s="117">
        <v>295</v>
      </c>
      <c r="N14" s="117">
        <v>16286</v>
      </c>
    </row>
    <row r="15" spans="1:14" s="3" customFormat="1" ht="21.95" customHeight="1">
      <c r="A15" s="142"/>
      <c r="B15" s="97" t="str">
        <f>IF(L!$A$1=1,L!B190,IF(L!$A$1=2,L!C190,L!D190))</f>
        <v>2019 Dhjetor</v>
      </c>
      <c r="C15" s="115">
        <f t="shared" si="0"/>
        <v>114483.47</v>
      </c>
      <c r="D15" s="116">
        <v>33540.29</v>
      </c>
      <c r="E15" s="116">
        <v>9030</v>
      </c>
      <c r="F15" s="116">
        <v>9501</v>
      </c>
      <c r="G15" s="116">
        <v>1129.0999999999999</v>
      </c>
      <c r="H15" s="116">
        <v>5723.1</v>
      </c>
      <c r="I15" s="116">
        <v>10782.58</v>
      </c>
      <c r="J15" s="116">
        <v>4809</v>
      </c>
      <c r="K15" s="116">
        <v>1380</v>
      </c>
      <c r="L15" s="117">
        <v>16218.900000000001</v>
      </c>
      <c r="M15" s="117">
        <v>479</v>
      </c>
      <c r="N15" s="117">
        <v>21890.5</v>
      </c>
    </row>
    <row r="16" spans="1:14" s="3" customFormat="1" ht="21.95" customHeight="1">
      <c r="A16" s="142"/>
      <c r="B16" s="96" t="str">
        <f>IF(L!$A$1=1,L!B191,IF(L!$A$1=2,L!C191,L!D191))</f>
        <v>Gjithsej 2019</v>
      </c>
      <c r="C16" s="119">
        <f>SUM(C4:C15)</f>
        <v>1308518.3699999999</v>
      </c>
      <c r="D16" s="119">
        <f t="shared" ref="D16:N16" si="1">SUM(D4:D15)</f>
        <v>459286.36999999994</v>
      </c>
      <c r="E16" s="119">
        <f t="shared" si="1"/>
        <v>90850</v>
      </c>
      <c r="F16" s="119">
        <f t="shared" si="1"/>
        <v>80918</v>
      </c>
      <c r="G16" s="119">
        <f t="shared" si="1"/>
        <v>13560.61</v>
      </c>
      <c r="H16" s="119">
        <f t="shared" si="1"/>
        <v>67178.420000000013</v>
      </c>
      <c r="I16" s="119">
        <f t="shared" si="1"/>
        <v>109123.94000000002</v>
      </c>
      <c r="J16" s="119">
        <f t="shared" si="1"/>
        <v>37695.699999999997</v>
      </c>
      <c r="K16" s="119">
        <f t="shared" si="1"/>
        <v>11665</v>
      </c>
      <c r="L16" s="119">
        <f t="shared" si="1"/>
        <v>233297.83</v>
      </c>
      <c r="M16" s="119">
        <f t="shared" si="1"/>
        <v>18754</v>
      </c>
      <c r="N16" s="119">
        <f t="shared" si="1"/>
        <v>186188.5</v>
      </c>
    </row>
    <row r="17" spans="1:15" s="3" customFormat="1" ht="20.100000000000001" customHeight="1">
      <c r="A17" s="142">
        <v>2020</v>
      </c>
      <c r="B17" s="97" t="str">
        <f>IF(L!$A$1=1,L!B192,IF(L!$A$1=2,L!C192,L!D192))</f>
        <v>2020 Janar</v>
      </c>
      <c r="C17" s="115">
        <f>SUM(D17:N17)</f>
        <v>94048.2</v>
      </c>
      <c r="D17" s="116">
        <v>36362.14</v>
      </c>
      <c r="E17" s="116">
        <v>6780</v>
      </c>
      <c r="F17" s="116">
        <v>4550</v>
      </c>
      <c r="G17" s="116">
        <v>70.88</v>
      </c>
      <c r="H17" s="116">
        <v>2081.5</v>
      </c>
      <c r="I17" s="116">
        <v>40</v>
      </c>
      <c r="J17" s="116">
        <v>3034</v>
      </c>
      <c r="K17" s="116">
        <v>1260</v>
      </c>
      <c r="L17" s="117">
        <v>19254.68</v>
      </c>
      <c r="M17" s="117">
        <v>20</v>
      </c>
      <c r="N17" s="117">
        <v>20595</v>
      </c>
    </row>
    <row r="18" spans="1:15" s="3" customFormat="1" ht="20.100000000000001" customHeight="1">
      <c r="A18" s="142"/>
      <c r="B18" s="97" t="str">
        <f>IF(L!$A$1=1,L!B193,IF(L!$A$1=2,L!C193,L!D193))</f>
        <v>2020 Shkurt</v>
      </c>
      <c r="C18" s="115">
        <f t="shared" ref="C18:C28" si="2">SUM(D18:N18)</f>
        <v>109755.76999999999</v>
      </c>
      <c r="D18" s="116">
        <v>36651.629999999997</v>
      </c>
      <c r="E18" s="116">
        <v>6211</v>
      </c>
      <c r="F18" s="116">
        <v>8582</v>
      </c>
      <c r="G18" s="116">
        <v>0</v>
      </c>
      <c r="H18" s="116">
        <v>7218.11</v>
      </c>
      <c r="I18" s="116">
        <v>3224.6</v>
      </c>
      <c r="J18" s="116">
        <v>3711.5</v>
      </c>
      <c r="K18" s="116">
        <v>1140</v>
      </c>
      <c r="L18" s="117">
        <f>24017.83+14.1</f>
        <v>24031.93</v>
      </c>
      <c r="M18" s="117">
        <v>40</v>
      </c>
      <c r="N18" s="117">
        <v>18945</v>
      </c>
    </row>
    <row r="19" spans="1:15" s="3" customFormat="1" ht="20.100000000000001" customHeight="1">
      <c r="A19" s="142"/>
      <c r="B19" s="97" t="str">
        <f>IF(L!$A$1=1,L!B194,IF(L!$A$1=2,L!C194,L!D194))</f>
        <v xml:space="preserve">2020 Mars </v>
      </c>
      <c r="C19" s="115">
        <f t="shared" si="2"/>
        <v>92817.709999999992</v>
      </c>
      <c r="D19" s="116">
        <v>19422.580000000002</v>
      </c>
      <c r="E19" s="116">
        <v>3420</v>
      </c>
      <c r="F19" s="116">
        <v>6775</v>
      </c>
      <c r="G19" s="116">
        <v>200</v>
      </c>
      <c r="H19" s="116">
        <v>8051.99</v>
      </c>
      <c r="I19" s="116">
        <v>15316.68</v>
      </c>
      <c r="J19" s="116">
        <v>2860.5</v>
      </c>
      <c r="K19" s="116">
        <v>765</v>
      </c>
      <c r="L19" s="117">
        <v>23509.96</v>
      </c>
      <c r="M19" s="117">
        <v>280</v>
      </c>
      <c r="N19" s="117">
        <v>12216</v>
      </c>
    </row>
    <row r="20" spans="1:15" s="3" customFormat="1" ht="20.100000000000001" customHeight="1">
      <c r="A20" s="142"/>
      <c r="B20" s="97" t="str">
        <f>IF(L!$A$1=1,L!B195,IF(L!$A$1=2,L!C195,L!D195))</f>
        <v>2020 Prill</v>
      </c>
      <c r="C20" s="115">
        <f t="shared" si="2"/>
        <v>21145.989999999998</v>
      </c>
      <c r="D20" s="116">
        <v>3956.99</v>
      </c>
      <c r="E20" s="116">
        <v>320</v>
      </c>
      <c r="F20" s="116">
        <v>1971</v>
      </c>
      <c r="G20" s="116">
        <v>0</v>
      </c>
      <c r="H20" s="116">
        <v>0</v>
      </c>
      <c r="I20" s="116">
        <v>0</v>
      </c>
      <c r="J20" s="116">
        <v>3005.48</v>
      </c>
      <c r="K20" s="116">
        <v>0</v>
      </c>
      <c r="L20" s="117">
        <f>10282.52</f>
        <v>10282.52</v>
      </c>
      <c r="M20" s="117">
        <v>0</v>
      </c>
      <c r="N20" s="117">
        <v>1610</v>
      </c>
    </row>
    <row r="21" spans="1:15" s="3" customFormat="1" ht="20.100000000000001" customHeight="1">
      <c r="A21" s="142"/>
      <c r="B21" s="97" t="str">
        <f>IF(L!$A$1=1,L!B196,IF(L!$A$1=2,L!C196,L!D196))</f>
        <v>2020 Maj</v>
      </c>
      <c r="C21" s="115">
        <f t="shared" si="2"/>
        <v>32646.240000000002</v>
      </c>
      <c r="D21" s="116">
        <v>11989.33</v>
      </c>
      <c r="E21" s="116">
        <v>5600</v>
      </c>
      <c r="F21" s="116">
        <v>1261</v>
      </c>
      <c r="G21" s="116">
        <v>0</v>
      </c>
      <c r="H21" s="116">
        <v>158.69999999999999</v>
      </c>
      <c r="I21" s="116">
        <v>2834.34</v>
      </c>
      <c r="J21" s="118">
        <v>676</v>
      </c>
      <c r="K21" s="116">
        <v>0</v>
      </c>
      <c r="L21" s="117">
        <v>4661.87</v>
      </c>
      <c r="M21" s="117">
        <v>0</v>
      </c>
      <c r="N21" s="117">
        <v>5465</v>
      </c>
    </row>
    <row r="22" spans="1:15" s="3" customFormat="1" ht="20.100000000000001" customHeight="1">
      <c r="A22" s="142"/>
      <c r="B22" s="97" t="str">
        <f>IF(L!$A$1=1,L!B197,IF(L!$A$1=2,L!C197,L!D197))</f>
        <v>2020 Qershor</v>
      </c>
      <c r="C22" s="115">
        <f t="shared" si="2"/>
        <v>128048.53</v>
      </c>
      <c r="D22" s="116">
        <v>39981.47</v>
      </c>
      <c r="E22" s="116">
        <v>12390</v>
      </c>
      <c r="F22" s="116">
        <v>3626</v>
      </c>
      <c r="G22" s="116">
        <v>0</v>
      </c>
      <c r="H22" s="116">
        <v>10376.66</v>
      </c>
      <c r="I22" s="116">
        <v>3555.5</v>
      </c>
      <c r="J22" s="118">
        <v>0</v>
      </c>
      <c r="K22" s="116">
        <v>0</v>
      </c>
      <c r="L22" s="117">
        <v>43443.9</v>
      </c>
      <c r="M22" s="117">
        <v>270</v>
      </c>
      <c r="N22" s="117">
        <v>14405</v>
      </c>
    </row>
    <row r="23" spans="1:15" s="3" customFormat="1" ht="20.100000000000001" customHeight="1">
      <c r="A23" s="142"/>
      <c r="B23" s="97" t="str">
        <f>IF(L!$A$1=1,L!B198,IF(L!$A$1=2,L!C198,L!D198))</f>
        <v>2020 Korrik</v>
      </c>
      <c r="C23" s="115">
        <f t="shared" si="2"/>
        <v>123640.93000000001</v>
      </c>
      <c r="D23" s="116">
        <v>52234.67</v>
      </c>
      <c r="E23" s="116">
        <v>9280</v>
      </c>
      <c r="F23" s="116">
        <v>5284</v>
      </c>
      <c r="G23" s="116">
        <v>22.3</v>
      </c>
      <c r="H23" s="116">
        <v>10294.1</v>
      </c>
      <c r="I23" s="116">
        <v>0</v>
      </c>
      <c r="J23" s="116">
        <v>2344</v>
      </c>
      <c r="K23" s="116">
        <v>330</v>
      </c>
      <c r="L23" s="117">
        <v>23201.86</v>
      </c>
      <c r="M23" s="117">
        <v>140</v>
      </c>
      <c r="N23" s="117">
        <v>20510</v>
      </c>
    </row>
    <row r="24" spans="1:15" s="3" customFormat="1" ht="20.100000000000001" customHeight="1">
      <c r="A24" s="142"/>
      <c r="B24" s="97" t="str">
        <f>IF(L!$A$1=1,L!B199,IF(L!$A$1=2,L!C199,L!D199))</f>
        <v>2020 Gusht</v>
      </c>
      <c r="C24" s="115">
        <f t="shared" si="2"/>
        <v>141231.98000000001</v>
      </c>
      <c r="D24" s="116">
        <v>52940</v>
      </c>
      <c r="E24" s="116">
        <v>11000</v>
      </c>
      <c r="F24" s="116">
        <v>6123</v>
      </c>
      <c r="G24" s="116">
        <v>1962.11</v>
      </c>
      <c r="H24" s="116">
        <v>4441.25</v>
      </c>
      <c r="I24" s="116">
        <v>11584.88</v>
      </c>
      <c r="J24" s="116">
        <v>5884</v>
      </c>
      <c r="K24" s="116">
        <v>210</v>
      </c>
      <c r="L24" s="117">
        <v>25299.24</v>
      </c>
      <c r="M24" s="117">
        <v>90</v>
      </c>
      <c r="N24" s="117">
        <v>21697.5</v>
      </c>
    </row>
    <row r="25" spans="1:15" s="3" customFormat="1" ht="20.100000000000001" customHeight="1">
      <c r="A25" s="142"/>
      <c r="B25" s="97" t="str">
        <f>IF(L!$A$1=1,L!B200,IF(L!$A$1=2,L!C200,L!D200))</f>
        <v>2020 Shtator</v>
      </c>
      <c r="C25" s="115">
        <f t="shared" si="2"/>
        <v>200921.89</v>
      </c>
      <c r="D25" s="116">
        <v>53129.25</v>
      </c>
      <c r="E25" s="116">
        <v>8855</v>
      </c>
      <c r="F25" s="116">
        <v>7095</v>
      </c>
      <c r="G25" s="116">
        <v>294.22000000000003</v>
      </c>
      <c r="H25" s="116">
        <v>8928.02</v>
      </c>
      <c r="I25" s="116">
        <v>62507.43</v>
      </c>
      <c r="J25" s="116">
        <v>3585</v>
      </c>
      <c r="K25" s="116">
        <v>4080</v>
      </c>
      <c r="L25" s="117">
        <f>26629.97+122.5</f>
        <v>26752.47</v>
      </c>
      <c r="M25" s="117">
        <v>831</v>
      </c>
      <c r="N25" s="117">
        <v>24864.5</v>
      </c>
    </row>
    <row r="26" spans="1:15" s="3" customFormat="1" ht="20.100000000000001" customHeight="1">
      <c r="A26" s="142"/>
      <c r="B26" s="97" t="str">
        <f>IF(L!$A$1=1,L!B201,IF(L!$A$1=2,L!C201,L!D201))</f>
        <v>2020 Tetor</v>
      </c>
      <c r="C26" s="115">
        <f t="shared" si="2"/>
        <v>148026.92000000001</v>
      </c>
      <c r="D26" s="116">
        <v>67048.86</v>
      </c>
      <c r="E26" s="116">
        <v>8235</v>
      </c>
      <c r="F26" s="116">
        <v>5243</v>
      </c>
      <c r="G26" s="116">
        <v>570.77</v>
      </c>
      <c r="H26" s="116">
        <v>7038.49</v>
      </c>
      <c r="I26" s="116">
        <v>30858.34</v>
      </c>
      <c r="J26" s="116">
        <v>6011</v>
      </c>
      <c r="K26" s="132">
        <v>-1230</v>
      </c>
      <c r="L26" s="117">
        <v>24251.46</v>
      </c>
      <c r="M26" s="117">
        <v>0</v>
      </c>
      <c r="N26" s="117">
        <v>0</v>
      </c>
    </row>
    <row r="27" spans="1:15" s="3" customFormat="1" ht="20.100000000000001" customHeight="1">
      <c r="A27" s="142"/>
      <c r="B27" s="97" t="str">
        <f>IF(L!$A$1=1,L!B202,IF(L!$A$1=2,L!C202,L!D202))</f>
        <v xml:space="preserve">2020 Nëntor </v>
      </c>
      <c r="C27" s="115">
        <f t="shared" si="2"/>
        <v>101225.31000000001</v>
      </c>
      <c r="D27" s="116">
        <v>26469.21</v>
      </c>
      <c r="E27" s="116">
        <v>9080</v>
      </c>
      <c r="F27" s="116">
        <v>4788</v>
      </c>
      <c r="G27" s="116">
        <v>695</v>
      </c>
      <c r="H27" s="116">
        <v>12102.94</v>
      </c>
      <c r="I27" s="116">
        <v>28774.92</v>
      </c>
      <c r="J27" s="116">
        <v>3723.5</v>
      </c>
      <c r="K27" s="116">
        <v>1695</v>
      </c>
      <c r="L27" s="117">
        <v>13896.74</v>
      </c>
      <c r="M27" s="117"/>
      <c r="N27" s="117"/>
    </row>
    <row r="28" spans="1:15" s="3" customFormat="1" ht="20.100000000000001" customHeight="1">
      <c r="A28" s="142"/>
      <c r="B28" s="97" t="str">
        <f>IF(L!$A$1=1,L!B203,IF(L!$A$1=2,L!C203,L!D203))</f>
        <v>2020 Dhjetor</v>
      </c>
      <c r="C28" s="115">
        <f t="shared" si="2"/>
        <v>0</v>
      </c>
      <c r="D28" s="116"/>
      <c r="E28" s="116"/>
      <c r="F28" s="116"/>
      <c r="G28" s="116"/>
      <c r="H28" s="116"/>
      <c r="I28" s="116"/>
      <c r="J28" s="116"/>
      <c r="K28" s="116"/>
      <c r="L28" s="117"/>
      <c r="M28" s="117"/>
      <c r="N28" s="117"/>
    </row>
    <row r="29" spans="1:15" s="3" customFormat="1" ht="20.100000000000001" customHeight="1">
      <c r="A29" s="142"/>
      <c r="B29" s="96" t="str">
        <f>IF(L!$A$1=1,L!B204,IF(L!$A$1=2,L!C204,L!D204))</f>
        <v>Gjithsej 2020</v>
      </c>
      <c r="C29" s="119">
        <f>SUM(C17:C28)</f>
        <v>1193509.47</v>
      </c>
      <c r="D29" s="119">
        <f>SUM(D17:D28)</f>
        <v>400186.13</v>
      </c>
      <c r="E29" s="119">
        <f t="shared" ref="E29:N29" si="3">SUM(E17:E28)</f>
        <v>81171</v>
      </c>
      <c r="F29" s="119">
        <f t="shared" si="3"/>
        <v>55298</v>
      </c>
      <c r="G29" s="119">
        <f t="shared" si="3"/>
        <v>3815.28</v>
      </c>
      <c r="H29" s="119">
        <f t="shared" si="3"/>
        <v>70691.759999999995</v>
      </c>
      <c r="I29" s="119">
        <f t="shared" si="3"/>
        <v>158696.69</v>
      </c>
      <c r="J29" s="119">
        <f t="shared" si="3"/>
        <v>34834.979999999996</v>
      </c>
      <c r="K29" s="119">
        <f t="shared" si="3"/>
        <v>8250</v>
      </c>
      <c r="L29" s="119">
        <f t="shared" si="3"/>
        <v>238586.63</v>
      </c>
      <c r="M29" s="119">
        <f t="shared" si="3"/>
        <v>1671</v>
      </c>
      <c r="N29" s="119">
        <f t="shared" si="3"/>
        <v>140308</v>
      </c>
      <c r="O29" s="124"/>
    </row>
    <row r="30" spans="1:15" s="3" customFormat="1">
      <c r="D30" s="4"/>
      <c r="E30" s="102"/>
      <c r="F30" s="102"/>
      <c r="G30" s="103"/>
      <c r="H30" s="103"/>
      <c r="I30" s="103"/>
      <c r="J30" s="103"/>
      <c r="K30" s="103"/>
      <c r="L30" s="103"/>
      <c r="M30" s="103"/>
      <c r="N30" s="104"/>
    </row>
    <row r="31" spans="1:15" s="3" customFormat="1">
      <c r="D31" s="4"/>
      <c r="E31" s="4"/>
      <c r="F31" s="4"/>
      <c r="N31" s="72"/>
    </row>
    <row r="32" spans="1:15" s="3" customFormat="1">
      <c r="D32" s="4"/>
      <c r="E32" s="4"/>
      <c r="F32" s="126"/>
      <c r="N32" s="72"/>
    </row>
    <row r="33" spans="4:14" s="3" customFormat="1">
      <c r="D33" s="4"/>
      <c r="E33" s="4"/>
      <c r="F33" s="125"/>
      <c r="J33" s="124"/>
      <c r="N33" s="72"/>
    </row>
    <row r="34" spans="4:14" s="3" customFormat="1">
      <c r="D34" s="4"/>
      <c r="E34" s="4"/>
      <c r="F34" s="4"/>
      <c r="I34" s="124"/>
      <c r="N34" s="72"/>
    </row>
    <row r="35" spans="4:14" s="3" customFormat="1">
      <c r="D35" s="4"/>
      <c r="E35" s="4"/>
      <c r="F35" s="4"/>
      <c r="N35" s="72"/>
    </row>
    <row r="36" spans="4:14" s="3" customFormat="1">
      <c r="D36" s="4"/>
      <c r="E36" s="4"/>
      <c r="F36" s="4"/>
      <c r="N36" s="72"/>
    </row>
    <row r="37" spans="4:14" s="3" customFormat="1">
      <c r="D37" s="4"/>
      <c r="E37" s="4"/>
      <c r="F37" s="4"/>
      <c r="N37" s="72"/>
    </row>
    <row r="38" spans="4:14" s="3" customFormat="1">
      <c r="D38" s="4"/>
      <c r="E38" s="4"/>
      <c r="F38" s="4"/>
      <c r="N38" s="72"/>
    </row>
    <row r="39" spans="4:14" s="3" customFormat="1">
      <c r="D39" s="4"/>
      <c r="E39" s="4"/>
      <c r="F39" s="4"/>
      <c r="N39" s="72"/>
    </row>
    <row r="40" spans="4:14" s="3" customFormat="1">
      <c r="D40" s="4"/>
      <c r="E40" s="4"/>
      <c r="F40" s="4"/>
      <c r="N40" s="72"/>
    </row>
    <row r="41" spans="4:14" s="3" customFormat="1">
      <c r="D41" s="4"/>
      <c r="E41" s="4"/>
      <c r="F41" s="4"/>
      <c r="N41" s="72"/>
    </row>
    <row r="42" spans="4:14" s="3" customFormat="1">
      <c r="D42" s="4"/>
      <c r="E42" s="4"/>
      <c r="F42" s="4"/>
      <c r="N42" s="72"/>
    </row>
    <row r="43" spans="4:14" s="3" customFormat="1">
      <c r="D43" s="4"/>
      <c r="E43" s="4"/>
      <c r="F43" s="4"/>
      <c r="N43" s="72"/>
    </row>
    <row r="44" spans="4:14" s="3" customFormat="1">
      <c r="D44" s="4"/>
      <c r="E44" s="4"/>
      <c r="F44" s="4"/>
      <c r="N44" s="72"/>
    </row>
    <row r="45" spans="4:14" s="3" customFormat="1">
      <c r="D45" s="4"/>
      <c r="E45" s="4"/>
      <c r="F45" s="4"/>
      <c r="N45" s="72"/>
    </row>
    <row r="46" spans="4:14" s="3" customFormat="1">
      <c r="D46" s="4"/>
      <c r="E46" s="4"/>
      <c r="F46" s="4"/>
      <c r="N46" s="72"/>
    </row>
    <row r="47" spans="4:14" s="3" customFormat="1">
      <c r="D47" s="4"/>
      <c r="E47" s="4"/>
      <c r="F47" s="4"/>
      <c r="N47" s="72"/>
    </row>
    <row r="48" spans="4:14" s="3" customFormat="1">
      <c r="D48" s="4"/>
      <c r="E48" s="4"/>
      <c r="F48" s="4"/>
      <c r="N48" s="72"/>
    </row>
    <row r="49" spans="4:14" s="3" customFormat="1">
      <c r="D49" s="4"/>
      <c r="E49" s="4"/>
      <c r="F49" s="4"/>
      <c r="N49" s="72"/>
    </row>
    <row r="50" spans="4:14" s="3" customFormat="1">
      <c r="D50" s="4"/>
      <c r="E50" s="4"/>
      <c r="F50" s="4"/>
      <c r="N50" s="72"/>
    </row>
    <row r="51" spans="4:14" s="3" customFormat="1">
      <c r="D51" s="4"/>
      <c r="E51" s="4"/>
      <c r="F51" s="4"/>
      <c r="N51" s="72"/>
    </row>
    <row r="52" spans="4:14" s="3" customFormat="1">
      <c r="D52" s="4"/>
      <c r="E52" s="4"/>
      <c r="F52" s="4"/>
      <c r="N52" s="72"/>
    </row>
    <row r="53" spans="4:14" s="3" customFormat="1">
      <c r="D53" s="4"/>
      <c r="E53" s="4"/>
      <c r="F53" s="4"/>
      <c r="N53" s="72"/>
    </row>
    <row r="54" spans="4:14" s="3" customFormat="1">
      <c r="D54" s="4"/>
      <c r="E54" s="4"/>
      <c r="F54" s="4"/>
      <c r="N54" s="72"/>
    </row>
    <row r="55" spans="4:14" s="3" customFormat="1">
      <c r="D55" s="4"/>
      <c r="E55" s="4"/>
      <c r="F55" s="4"/>
      <c r="N55" s="72"/>
    </row>
    <row r="56" spans="4:14" s="3" customFormat="1">
      <c r="D56" s="4"/>
      <c r="E56" s="4"/>
      <c r="F56" s="4"/>
      <c r="N56" s="72"/>
    </row>
    <row r="57" spans="4:14" s="3" customFormat="1">
      <c r="D57" s="4"/>
      <c r="E57" s="4"/>
      <c r="F57" s="4"/>
      <c r="N57" s="72"/>
    </row>
    <row r="58" spans="4:14" s="3" customFormat="1">
      <c r="D58" s="4"/>
      <c r="E58" s="4"/>
      <c r="F58" s="4"/>
      <c r="N58" s="72"/>
    </row>
    <row r="59" spans="4:14" s="3" customFormat="1">
      <c r="D59" s="4"/>
      <c r="E59" s="4"/>
      <c r="F59" s="4"/>
      <c r="N59" s="72"/>
    </row>
    <row r="60" spans="4:14" s="3" customFormat="1">
      <c r="D60" s="4"/>
      <c r="E60" s="4"/>
      <c r="F60" s="4"/>
      <c r="N60" s="72"/>
    </row>
    <row r="61" spans="4:14" s="3" customFormat="1">
      <c r="D61" s="4"/>
      <c r="E61" s="4"/>
      <c r="F61" s="4"/>
      <c r="N61" s="72"/>
    </row>
    <row r="62" spans="4:14" s="3" customFormat="1">
      <c r="D62" s="4"/>
      <c r="E62" s="4"/>
      <c r="F62" s="4"/>
      <c r="N62" s="72"/>
    </row>
    <row r="63" spans="4:14" s="3" customFormat="1">
      <c r="D63" s="4"/>
      <c r="E63" s="4"/>
      <c r="F63" s="4"/>
      <c r="N63" s="72"/>
    </row>
    <row r="64" spans="4:14" s="3" customFormat="1">
      <c r="D64" s="4"/>
      <c r="E64" s="4"/>
      <c r="F64" s="4"/>
      <c r="N64" s="72"/>
    </row>
    <row r="65" spans="4:14" s="3" customFormat="1">
      <c r="D65" s="4"/>
      <c r="E65" s="4"/>
      <c r="F65" s="4"/>
      <c r="N65" s="72"/>
    </row>
    <row r="66" spans="4:14" s="3" customFormat="1">
      <c r="D66" s="4"/>
      <c r="E66" s="4"/>
      <c r="F66" s="4"/>
      <c r="N66" s="72"/>
    </row>
    <row r="67" spans="4:14" s="3" customFormat="1">
      <c r="D67" s="4"/>
      <c r="E67" s="4"/>
      <c r="F67" s="4"/>
      <c r="N67" s="72"/>
    </row>
    <row r="68" spans="4:14" s="3" customFormat="1">
      <c r="D68" s="4"/>
      <c r="E68" s="4"/>
      <c r="F68" s="4"/>
      <c r="N68" s="72"/>
    </row>
    <row r="69" spans="4:14" s="3" customFormat="1">
      <c r="D69" s="4"/>
      <c r="E69" s="4"/>
      <c r="F69" s="4"/>
      <c r="N69" s="72"/>
    </row>
    <row r="70" spans="4:14" s="3" customFormat="1">
      <c r="D70" s="4"/>
      <c r="E70" s="4"/>
      <c r="F70" s="4"/>
      <c r="N70" s="72"/>
    </row>
    <row r="71" spans="4:14" s="3" customFormat="1">
      <c r="D71" s="4"/>
      <c r="E71" s="4"/>
      <c r="F71" s="4"/>
      <c r="N71" s="72"/>
    </row>
    <row r="72" spans="4:14" s="3" customFormat="1">
      <c r="D72" s="4"/>
      <c r="E72" s="4"/>
      <c r="F72" s="4"/>
      <c r="N72" s="72"/>
    </row>
    <row r="73" spans="4:14" s="3" customFormat="1">
      <c r="D73" s="4"/>
      <c r="E73" s="4"/>
      <c r="F73" s="4"/>
      <c r="N73" s="72"/>
    </row>
    <row r="74" spans="4:14" s="3" customFormat="1">
      <c r="D74" s="4"/>
      <c r="E74" s="4"/>
      <c r="F74" s="4"/>
      <c r="N74" s="72"/>
    </row>
    <row r="75" spans="4:14" s="3" customFormat="1">
      <c r="D75" s="4"/>
      <c r="E75" s="4"/>
      <c r="F75" s="4"/>
      <c r="N75" s="72"/>
    </row>
    <row r="76" spans="4:14" s="3" customFormat="1">
      <c r="D76" s="4"/>
      <c r="E76" s="4"/>
      <c r="F76" s="4"/>
      <c r="N76" s="72"/>
    </row>
    <row r="77" spans="4:14" s="3" customFormat="1">
      <c r="D77" s="4"/>
      <c r="E77" s="4"/>
      <c r="F77" s="4"/>
      <c r="N77" s="72"/>
    </row>
    <row r="78" spans="4:14" s="3" customFormat="1">
      <c r="D78" s="4"/>
      <c r="E78" s="4"/>
      <c r="F78" s="4"/>
      <c r="N78" s="72"/>
    </row>
    <row r="79" spans="4:14" s="3" customFormat="1">
      <c r="D79" s="4"/>
      <c r="E79" s="4"/>
      <c r="F79" s="4"/>
      <c r="N79" s="72"/>
    </row>
    <row r="80" spans="4:14" s="3" customFormat="1">
      <c r="D80" s="4"/>
      <c r="E80" s="4"/>
      <c r="F80" s="4"/>
      <c r="N80" s="72"/>
    </row>
    <row r="81" spans="4:14" s="3" customFormat="1">
      <c r="D81" s="4"/>
      <c r="E81" s="4"/>
      <c r="F81" s="4"/>
      <c r="N81" s="72"/>
    </row>
    <row r="82" spans="4:14" s="3" customFormat="1">
      <c r="D82" s="4"/>
      <c r="E82" s="4"/>
      <c r="F82" s="4"/>
      <c r="N82" s="72"/>
    </row>
    <row r="83" spans="4:14" s="3" customFormat="1">
      <c r="D83" s="4"/>
      <c r="E83" s="4"/>
      <c r="F83" s="4"/>
      <c r="N83" s="72"/>
    </row>
    <row r="84" spans="4:14" s="3" customFormat="1">
      <c r="D84" s="4"/>
      <c r="E84" s="4"/>
      <c r="F84" s="4"/>
      <c r="N84" s="72"/>
    </row>
    <row r="85" spans="4:14" s="3" customFormat="1">
      <c r="D85" s="4"/>
      <c r="E85" s="4"/>
      <c r="F85" s="4"/>
      <c r="N85" s="72"/>
    </row>
    <row r="86" spans="4:14" s="3" customFormat="1">
      <c r="D86" s="4"/>
      <c r="E86" s="4"/>
      <c r="F86" s="4"/>
      <c r="N86" s="72"/>
    </row>
    <row r="87" spans="4:14" s="3" customFormat="1">
      <c r="D87" s="4"/>
      <c r="E87" s="4"/>
      <c r="F87" s="4"/>
      <c r="N87" s="72"/>
    </row>
    <row r="88" spans="4:14" s="3" customFormat="1">
      <c r="D88" s="4"/>
      <c r="E88" s="4"/>
      <c r="F88" s="4"/>
      <c r="N88" s="72"/>
    </row>
    <row r="89" spans="4:14" s="3" customFormat="1">
      <c r="D89" s="4"/>
      <c r="E89" s="4"/>
      <c r="F89" s="4"/>
      <c r="N89" s="72"/>
    </row>
    <row r="90" spans="4:14" s="3" customFormat="1">
      <c r="D90" s="4"/>
      <c r="E90" s="4"/>
      <c r="F90" s="4"/>
      <c r="N90" s="72"/>
    </row>
    <row r="91" spans="4:14" s="3" customFormat="1">
      <c r="D91" s="4"/>
      <c r="E91" s="4"/>
      <c r="F91" s="4"/>
      <c r="N91" s="72"/>
    </row>
    <row r="92" spans="4:14" s="3" customFormat="1">
      <c r="D92" s="4"/>
      <c r="E92" s="4"/>
      <c r="F92" s="4"/>
      <c r="N92" s="72"/>
    </row>
    <row r="93" spans="4:14" s="3" customFormat="1">
      <c r="D93" s="4"/>
      <c r="E93" s="4"/>
      <c r="F93" s="4"/>
      <c r="N93" s="72"/>
    </row>
    <row r="94" spans="4:14" s="3" customFormat="1">
      <c r="D94" s="4"/>
      <c r="E94" s="4"/>
      <c r="F94" s="4"/>
      <c r="N94" s="72"/>
    </row>
    <row r="95" spans="4:14" s="3" customFormat="1">
      <c r="D95" s="4"/>
      <c r="E95" s="4"/>
      <c r="F95" s="4"/>
      <c r="N95" s="72"/>
    </row>
    <row r="96" spans="4:14" s="3" customFormat="1">
      <c r="D96" s="4"/>
      <c r="E96" s="4"/>
      <c r="F96" s="4"/>
      <c r="N96" s="72"/>
    </row>
    <row r="97" spans="4:14" s="3" customFormat="1">
      <c r="D97" s="4"/>
      <c r="E97" s="4"/>
      <c r="F97" s="4"/>
      <c r="N97" s="72"/>
    </row>
    <row r="98" spans="4:14" s="3" customFormat="1">
      <c r="D98" s="4"/>
      <c r="E98" s="4"/>
      <c r="F98" s="4"/>
      <c r="N98" s="72"/>
    </row>
    <row r="99" spans="4:14" s="3" customFormat="1">
      <c r="D99" s="4"/>
      <c r="E99" s="4"/>
      <c r="F99" s="4"/>
      <c r="N99" s="72"/>
    </row>
    <row r="100" spans="4:14" s="3" customFormat="1">
      <c r="D100" s="4"/>
      <c r="E100" s="4"/>
      <c r="F100" s="4"/>
      <c r="N100" s="72"/>
    </row>
    <row r="101" spans="4:14" s="3" customFormat="1">
      <c r="D101" s="4"/>
      <c r="E101" s="4"/>
      <c r="F101" s="4"/>
      <c r="N101" s="72"/>
    </row>
    <row r="102" spans="4:14" s="3" customFormat="1">
      <c r="D102" s="4"/>
      <c r="E102" s="4"/>
      <c r="F102" s="4"/>
      <c r="N102" s="72"/>
    </row>
    <row r="103" spans="4:14" s="3" customFormat="1">
      <c r="D103" s="4"/>
      <c r="E103" s="4"/>
      <c r="F103" s="4"/>
      <c r="N103" s="72"/>
    </row>
    <row r="104" spans="4:14" s="3" customFormat="1">
      <c r="D104" s="4"/>
      <c r="E104" s="4"/>
      <c r="F104" s="4"/>
      <c r="N104" s="72"/>
    </row>
    <row r="105" spans="4:14" s="3" customFormat="1">
      <c r="D105" s="4"/>
      <c r="E105" s="4"/>
      <c r="F105" s="4"/>
      <c r="N105" s="72"/>
    </row>
    <row r="106" spans="4:14" s="3" customFormat="1">
      <c r="D106" s="4"/>
      <c r="E106" s="4"/>
      <c r="F106" s="4"/>
      <c r="N106" s="72"/>
    </row>
    <row r="107" spans="4:14" s="3" customFormat="1">
      <c r="D107" s="4"/>
      <c r="E107" s="4"/>
      <c r="F107" s="4"/>
      <c r="N107" s="72"/>
    </row>
    <row r="108" spans="4:14" s="3" customFormat="1">
      <c r="D108" s="4"/>
      <c r="E108" s="4"/>
      <c r="F108" s="4"/>
      <c r="N108" s="72"/>
    </row>
    <row r="109" spans="4:14" s="3" customFormat="1">
      <c r="D109" s="4"/>
      <c r="E109" s="4"/>
      <c r="F109" s="4"/>
      <c r="N109" s="72"/>
    </row>
    <row r="110" spans="4:14" s="3" customFormat="1">
      <c r="D110" s="4"/>
      <c r="E110" s="4"/>
      <c r="F110" s="4"/>
      <c r="N110" s="72"/>
    </row>
    <row r="111" spans="4:14" s="3" customFormat="1">
      <c r="D111" s="4"/>
      <c r="E111" s="4"/>
      <c r="F111" s="4"/>
      <c r="N111" s="72"/>
    </row>
    <row r="112" spans="4:14" s="3" customFormat="1">
      <c r="D112" s="4"/>
      <c r="E112" s="4"/>
      <c r="F112" s="4"/>
      <c r="N112" s="72"/>
    </row>
    <row r="113" spans="4:14" s="3" customFormat="1">
      <c r="D113" s="4"/>
      <c r="E113" s="4"/>
      <c r="F113" s="4"/>
      <c r="N113" s="72"/>
    </row>
    <row r="114" spans="4:14" s="3" customFormat="1">
      <c r="D114" s="4"/>
      <c r="E114" s="4"/>
      <c r="F114" s="4"/>
      <c r="N114" s="72"/>
    </row>
    <row r="115" spans="4:14" s="3" customFormat="1">
      <c r="D115" s="4"/>
      <c r="E115" s="4"/>
      <c r="F115" s="4"/>
      <c r="N115" s="72"/>
    </row>
    <row r="116" spans="4:14" s="3" customFormat="1">
      <c r="D116" s="4"/>
      <c r="E116" s="4"/>
      <c r="F116" s="4"/>
      <c r="N116" s="72"/>
    </row>
    <row r="117" spans="4:14" s="3" customFormat="1">
      <c r="D117" s="4"/>
      <c r="E117" s="4"/>
      <c r="F117" s="4"/>
      <c r="N117" s="72"/>
    </row>
    <row r="118" spans="4:14" s="3" customFormat="1">
      <c r="D118" s="4"/>
      <c r="E118" s="4"/>
      <c r="F118" s="4"/>
      <c r="N118" s="72"/>
    </row>
    <row r="119" spans="4:14" s="3" customFormat="1">
      <c r="D119" s="4"/>
      <c r="E119" s="4"/>
      <c r="F119" s="4"/>
      <c r="N119" s="72"/>
    </row>
    <row r="120" spans="4:14" s="3" customFormat="1">
      <c r="D120" s="4"/>
      <c r="E120" s="4"/>
      <c r="F120" s="4"/>
      <c r="N120" s="72"/>
    </row>
    <row r="121" spans="4:14" s="3" customFormat="1">
      <c r="D121" s="4"/>
      <c r="E121" s="4"/>
      <c r="F121" s="4"/>
      <c r="N121" s="72"/>
    </row>
    <row r="122" spans="4:14" s="3" customFormat="1">
      <c r="D122" s="4"/>
      <c r="E122" s="4"/>
      <c r="F122" s="4"/>
      <c r="N122" s="72"/>
    </row>
    <row r="123" spans="4:14" s="3" customFormat="1">
      <c r="D123" s="4"/>
      <c r="E123" s="4"/>
      <c r="F123" s="4"/>
      <c r="N123" s="72"/>
    </row>
    <row r="124" spans="4:14" s="3" customFormat="1">
      <c r="D124" s="4"/>
      <c r="E124" s="4"/>
      <c r="F124" s="4"/>
      <c r="N124" s="72"/>
    </row>
    <row r="125" spans="4:14" s="3" customFormat="1">
      <c r="D125" s="4"/>
      <c r="E125" s="4"/>
      <c r="F125" s="4"/>
      <c r="N125" s="72"/>
    </row>
    <row r="126" spans="4:14" s="3" customFormat="1">
      <c r="D126" s="4"/>
      <c r="E126" s="4"/>
      <c r="F126" s="4"/>
      <c r="N126" s="72"/>
    </row>
    <row r="127" spans="4:14" s="3" customFormat="1">
      <c r="D127" s="4"/>
      <c r="E127" s="4"/>
      <c r="F127" s="4"/>
      <c r="N127" s="72"/>
    </row>
    <row r="128" spans="4:14" s="3" customFormat="1">
      <c r="D128" s="4"/>
      <c r="E128" s="4"/>
      <c r="F128" s="4"/>
      <c r="N128" s="72"/>
    </row>
    <row r="129" spans="4:14" s="3" customFormat="1">
      <c r="D129" s="4"/>
      <c r="E129" s="4"/>
      <c r="F129" s="4"/>
      <c r="N129" s="72"/>
    </row>
    <row r="130" spans="4:14" s="3" customFormat="1">
      <c r="D130" s="4"/>
      <c r="E130" s="4"/>
      <c r="F130" s="4"/>
      <c r="N130" s="72"/>
    </row>
    <row r="131" spans="4:14" s="3" customFormat="1">
      <c r="D131" s="4"/>
      <c r="E131" s="4"/>
      <c r="F131" s="4"/>
      <c r="N131" s="72"/>
    </row>
    <row r="132" spans="4:14" s="3" customFormat="1">
      <c r="D132" s="4"/>
      <c r="E132" s="4"/>
      <c r="F132" s="4"/>
      <c r="N132" s="72"/>
    </row>
    <row r="133" spans="4:14" s="3" customFormat="1">
      <c r="D133" s="4"/>
      <c r="E133" s="4"/>
      <c r="F133" s="4"/>
      <c r="N133" s="72"/>
    </row>
    <row r="134" spans="4:14" s="3" customFormat="1">
      <c r="D134" s="4"/>
      <c r="E134" s="4"/>
      <c r="F134" s="4"/>
      <c r="N134" s="72"/>
    </row>
    <row r="135" spans="4:14" s="3" customFormat="1">
      <c r="D135" s="4"/>
      <c r="E135" s="4"/>
      <c r="F135" s="4"/>
      <c r="N135" s="72"/>
    </row>
    <row r="136" spans="4:14" s="3" customFormat="1">
      <c r="D136" s="4"/>
      <c r="E136" s="4"/>
      <c r="F136" s="4"/>
      <c r="N136" s="72"/>
    </row>
    <row r="137" spans="4:14" s="3" customFormat="1">
      <c r="D137" s="4"/>
      <c r="E137" s="4"/>
      <c r="F137" s="4"/>
      <c r="N137" s="72"/>
    </row>
    <row r="138" spans="4:14" s="3" customFormat="1">
      <c r="D138" s="4"/>
      <c r="E138" s="4"/>
      <c r="F138" s="4"/>
      <c r="N138" s="72"/>
    </row>
    <row r="139" spans="4:14" s="3" customFormat="1">
      <c r="D139" s="4"/>
      <c r="E139" s="4"/>
      <c r="F139" s="4"/>
      <c r="N139" s="72"/>
    </row>
    <row r="140" spans="4:14" s="3" customFormat="1">
      <c r="D140" s="4"/>
      <c r="E140" s="4"/>
      <c r="F140" s="4"/>
      <c r="N140" s="72"/>
    </row>
    <row r="141" spans="4:14" s="3" customFormat="1">
      <c r="D141" s="4"/>
      <c r="E141" s="4"/>
      <c r="F141" s="4"/>
      <c r="N141" s="72"/>
    </row>
    <row r="142" spans="4:14" s="3" customFormat="1">
      <c r="D142" s="4"/>
      <c r="E142" s="4"/>
      <c r="F142" s="4"/>
      <c r="N142" s="72"/>
    </row>
    <row r="143" spans="4:14" s="3" customFormat="1">
      <c r="D143" s="4"/>
      <c r="E143" s="4"/>
      <c r="F143" s="4"/>
      <c r="N143" s="72"/>
    </row>
    <row r="144" spans="4:14" s="3" customFormat="1">
      <c r="D144" s="4"/>
      <c r="E144" s="4"/>
      <c r="F144" s="4"/>
      <c r="N144" s="72"/>
    </row>
    <row r="145" spans="4:14" s="3" customFormat="1">
      <c r="D145" s="4"/>
      <c r="E145" s="4"/>
      <c r="F145" s="4"/>
      <c r="N145" s="72"/>
    </row>
    <row r="146" spans="4:14" s="3" customFormat="1">
      <c r="D146" s="4"/>
      <c r="E146" s="4"/>
      <c r="F146" s="4"/>
      <c r="N146" s="72"/>
    </row>
    <row r="147" spans="4:14" s="3" customFormat="1">
      <c r="D147" s="4"/>
      <c r="E147" s="4"/>
      <c r="F147" s="4"/>
      <c r="N147" s="72"/>
    </row>
    <row r="148" spans="4:14" s="3" customFormat="1">
      <c r="D148" s="4"/>
      <c r="E148" s="4"/>
      <c r="F148" s="4"/>
      <c r="N148" s="72"/>
    </row>
    <row r="149" spans="4:14" s="3" customFormat="1">
      <c r="D149" s="4"/>
      <c r="E149" s="4"/>
      <c r="F149" s="4"/>
      <c r="N149" s="72"/>
    </row>
    <row r="150" spans="4:14" s="3" customFormat="1">
      <c r="D150" s="4"/>
      <c r="E150" s="4"/>
      <c r="F150" s="4"/>
      <c r="N150" s="72"/>
    </row>
    <row r="151" spans="4:14" s="3" customFormat="1">
      <c r="D151" s="4"/>
      <c r="E151" s="4"/>
      <c r="F151" s="4"/>
      <c r="N151" s="72"/>
    </row>
  </sheetData>
  <mergeCells count="2">
    <mergeCell ref="A4:A16"/>
    <mergeCell ref="A17:A29"/>
  </mergeCells>
  <pageMargins left="0.25" right="0.25" top="0.75" bottom="0.75" header="0.3" footer="0.3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238125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19" workbookViewId="0">
      <selection activeCell="Q36" sqref="Q36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883</v>
      </c>
      <c r="U2" s="22"/>
      <c r="V2" s="22"/>
      <c r="W2" s="22" t="s">
        <v>886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875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864</v>
      </c>
      <c r="AE4" s="92" t="s">
        <v>865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883</v>
      </c>
      <c r="U7" s="24"/>
      <c r="V7" s="24"/>
      <c r="W7" s="22" t="s">
        <v>886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884</v>
      </c>
      <c r="U11" s="28"/>
      <c r="V11" s="28"/>
      <c r="W11" s="22" t="s">
        <v>887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876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873</v>
      </c>
      <c r="AE13" s="40" t="s">
        <v>874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884</v>
      </c>
      <c r="U17" s="31"/>
      <c r="V17" s="31"/>
      <c r="W17" s="22" t="s">
        <v>887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885</v>
      </c>
      <c r="U21" s="44"/>
      <c r="V21" s="44"/>
      <c r="W21" s="22" t="s">
        <v>888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877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871</v>
      </c>
      <c r="AE23" s="60" t="s">
        <v>872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885</v>
      </c>
      <c r="U27" s="59"/>
      <c r="V27" s="59"/>
      <c r="W27" s="22" t="s">
        <v>888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5"/>
      <c r="H35" s="106" t="s">
        <v>878</v>
      </c>
      <c r="I35" s="106" t="s">
        <v>866</v>
      </c>
      <c r="J35" s="106" t="s">
        <v>910</v>
      </c>
      <c r="K35" s="106" t="s">
        <v>879</v>
      </c>
      <c r="L35" s="106" t="s">
        <v>880</v>
      </c>
      <c r="M35" s="106" t="s">
        <v>867</v>
      </c>
      <c r="N35" s="106" t="s">
        <v>868</v>
      </c>
      <c r="O35" s="106" t="s">
        <v>870</v>
      </c>
      <c r="P35" s="106" t="s">
        <v>881</v>
      </c>
      <c r="Q35" s="106" t="s">
        <v>882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5" t="s">
        <v>908</v>
      </c>
      <c r="H36" s="107" t="s">
        <v>889</v>
      </c>
      <c r="I36" s="108" t="s">
        <v>892</v>
      </c>
      <c r="J36" s="108" t="s">
        <v>893</v>
      </c>
      <c r="K36" s="108" t="s">
        <v>896</v>
      </c>
      <c r="L36" s="108" t="s">
        <v>897</v>
      </c>
      <c r="M36" s="108" t="s">
        <v>900</v>
      </c>
      <c r="N36" s="108" t="s">
        <v>901</v>
      </c>
      <c r="O36" s="108" t="s">
        <v>903</v>
      </c>
      <c r="P36" s="108" t="s">
        <v>904</v>
      </c>
      <c r="Q36" s="108" t="s">
        <v>907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5" t="s">
        <v>909</v>
      </c>
      <c r="H37" s="107" t="s">
        <v>890</v>
      </c>
      <c r="I37" s="107" t="s">
        <v>891</v>
      </c>
      <c r="J37" s="107" t="s">
        <v>894</v>
      </c>
      <c r="K37" s="108" t="s">
        <v>895</v>
      </c>
      <c r="L37" s="108" t="s">
        <v>898</v>
      </c>
      <c r="M37" s="108" t="s">
        <v>899</v>
      </c>
      <c r="N37" s="108" t="s">
        <v>911</v>
      </c>
      <c r="O37" s="108" t="s">
        <v>902</v>
      </c>
      <c r="P37" s="108" t="s">
        <v>905</v>
      </c>
      <c r="Q37" s="108" t="s">
        <v>906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5"/>
      <c r="H38" s="109"/>
      <c r="I38" s="110"/>
      <c r="J38" s="109"/>
      <c r="K38" s="109"/>
      <c r="L38" s="109"/>
      <c r="M38" s="109"/>
      <c r="N38" s="109"/>
      <c r="O38" s="109"/>
      <c r="P38" s="109"/>
      <c r="Q38" s="111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827</v>
      </c>
      <c r="C179" s="5" t="s">
        <v>828</v>
      </c>
      <c r="D179" s="5" t="s">
        <v>829</v>
      </c>
    </row>
    <row r="180" spans="1:4">
      <c r="B180" s="5" t="s">
        <v>830</v>
      </c>
      <c r="C180" s="5" t="s">
        <v>831</v>
      </c>
      <c r="D180" s="5" t="s">
        <v>832</v>
      </c>
    </row>
    <row r="181" spans="1:4">
      <c r="B181" s="5" t="s">
        <v>833</v>
      </c>
      <c r="C181" s="5" t="s">
        <v>834</v>
      </c>
      <c r="D181" s="5" t="s">
        <v>835</v>
      </c>
    </row>
    <row r="182" spans="1:4">
      <c r="B182" s="5" t="s">
        <v>836</v>
      </c>
      <c r="C182" s="5" t="s">
        <v>837</v>
      </c>
      <c r="D182" s="5" t="s">
        <v>837</v>
      </c>
    </row>
    <row r="183" spans="1:4">
      <c r="B183" s="5" t="s">
        <v>838</v>
      </c>
      <c r="C183" s="5" t="s">
        <v>838</v>
      </c>
      <c r="D183" s="5" t="s">
        <v>839</v>
      </c>
    </row>
    <row r="184" spans="1:4">
      <c r="B184" s="5" t="s">
        <v>840</v>
      </c>
      <c r="C184" s="5" t="s">
        <v>841</v>
      </c>
      <c r="D184" s="5" t="s">
        <v>842</v>
      </c>
    </row>
    <row r="185" spans="1:4">
      <c r="B185" s="5" t="s">
        <v>843</v>
      </c>
      <c r="C185" s="5" t="s">
        <v>844</v>
      </c>
      <c r="D185" s="5" t="s">
        <v>845</v>
      </c>
    </row>
    <row r="186" spans="1:4">
      <c r="B186" s="5" t="s">
        <v>846</v>
      </c>
      <c r="C186" s="5" t="s">
        <v>847</v>
      </c>
      <c r="D186" s="5" t="s">
        <v>848</v>
      </c>
    </row>
    <row r="187" spans="1:4">
      <c r="B187" s="5" t="s">
        <v>849</v>
      </c>
      <c r="C187" s="5" t="s">
        <v>850</v>
      </c>
      <c r="D187" s="5" t="s">
        <v>851</v>
      </c>
    </row>
    <row r="188" spans="1:4">
      <c r="B188" s="5" t="s">
        <v>852</v>
      </c>
      <c r="C188" s="5" t="s">
        <v>853</v>
      </c>
      <c r="D188" s="5" t="s">
        <v>854</v>
      </c>
    </row>
    <row r="189" spans="1:4">
      <c r="B189" s="5" t="s">
        <v>855</v>
      </c>
      <c r="C189" s="5" t="s">
        <v>856</v>
      </c>
      <c r="D189" s="5" t="s">
        <v>857</v>
      </c>
    </row>
    <row r="190" spans="1:4">
      <c r="B190" s="5" t="s">
        <v>858</v>
      </c>
      <c r="C190" s="5" t="s">
        <v>859</v>
      </c>
      <c r="D190" s="5" t="s">
        <v>860</v>
      </c>
    </row>
    <row r="191" spans="1:4">
      <c r="B191" s="6" t="s">
        <v>861</v>
      </c>
      <c r="C191" s="11" t="s">
        <v>862</v>
      </c>
      <c r="D191" s="6" t="s">
        <v>863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791</v>
      </c>
      <c r="C244" s="5" t="s">
        <v>792</v>
      </c>
      <c r="D244" s="5" t="s">
        <v>793</v>
      </c>
    </row>
    <row r="245" spans="2:4">
      <c r="B245" s="5" t="s">
        <v>794</v>
      </c>
      <c r="C245" s="5" t="s">
        <v>795</v>
      </c>
      <c r="D245" s="5" t="s">
        <v>796</v>
      </c>
    </row>
    <row r="246" spans="2:4">
      <c r="B246" s="5" t="s">
        <v>797</v>
      </c>
      <c r="C246" s="5" t="s">
        <v>798</v>
      </c>
      <c r="D246" s="5" t="s">
        <v>799</v>
      </c>
    </row>
    <row r="247" spans="2:4">
      <c r="B247" s="5" t="s">
        <v>800</v>
      </c>
      <c r="C247" s="5" t="s">
        <v>801</v>
      </c>
      <c r="D247" s="5" t="s">
        <v>801</v>
      </c>
    </row>
    <row r="248" spans="2:4">
      <c r="B248" s="5" t="s">
        <v>802</v>
      </c>
      <c r="C248" s="5" t="s">
        <v>802</v>
      </c>
      <c r="D248" s="5" t="s">
        <v>803</v>
      </c>
    </row>
    <row r="249" spans="2:4">
      <c r="B249" s="5" t="s">
        <v>804</v>
      </c>
      <c r="C249" s="5" t="s">
        <v>805</v>
      </c>
      <c r="D249" s="5" t="s">
        <v>806</v>
      </c>
    </row>
    <row r="250" spans="2:4">
      <c r="B250" s="5" t="s">
        <v>807</v>
      </c>
      <c r="C250" s="5" t="s">
        <v>808</v>
      </c>
      <c r="D250" s="5" t="s">
        <v>809</v>
      </c>
    </row>
    <row r="251" spans="2:4">
      <c r="B251" s="5" t="s">
        <v>810</v>
      </c>
      <c r="C251" s="5" t="s">
        <v>811</v>
      </c>
      <c r="D251" s="5" t="s">
        <v>812</v>
      </c>
    </row>
    <row r="252" spans="2:4">
      <c r="B252" s="5" t="s">
        <v>813</v>
      </c>
      <c r="C252" s="5" t="s">
        <v>814</v>
      </c>
      <c r="D252" s="5" t="s">
        <v>815</v>
      </c>
    </row>
    <row r="253" spans="2:4">
      <c r="B253" s="5" t="s">
        <v>816</v>
      </c>
      <c r="C253" s="5" t="s">
        <v>817</v>
      </c>
      <c r="D253" s="5" t="s">
        <v>818</v>
      </c>
    </row>
    <row r="254" spans="2:4">
      <c r="B254" s="5" t="s">
        <v>819</v>
      </c>
      <c r="C254" s="5" t="s">
        <v>820</v>
      </c>
      <c r="D254" s="5" t="s">
        <v>821</v>
      </c>
    </row>
    <row r="255" spans="2:4">
      <c r="B255" s="5" t="s">
        <v>822</v>
      </c>
      <c r="C255" s="5" t="s">
        <v>823</v>
      </c>
      <c r="D255" s="5" t="s">
        <v>824</v>
      </c>
    </row>
    <row r="256" spans="2:4">
      <c r="B256" s="6" t="s">
        <v>790</v>
      </c>
      <c r="C256" s="11" t="s">
        <v>825</v>
      </c>
      <c r="D256" s="6" t="s">
        <v>826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Arben Sokoli</cp:lastModifiedBy>
  <cp:lastPrinted>2020-04-08T07:59:18Z</cp:lastPrinted>
  <dcterms:created xsi:type="dcterms:W3CDTF">2015-03-12T08:53:45Z</dcterms:created>
  <dcterms:modified xsi:type="dcterms:W3CDTF">2020-12-14T09:19:59Z</dcterms:modified>
</cp:coreProperties>
</file>