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Raporte mujore  të hyrat 2020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D29" i="12" l="1"/>
  <c r="L20" i="12" l="1"/>
  <c r="N3" i="12"/>
  <c r="M3" i="12"/>
  <c r="L18" i="12"/>
  <c r="C17" i="12"/>
  <c r="J23" i="6" l="1"/>
  <c r="D20" i="6" l="1"/>
  <c r="D21" i="6"/>
  <c r="D22" i="6"/>
  <c r="D23" i="6"/>
  <c r="C23" i="6" s="1"/>
  <c r="D24" i="6"/>
  <c r="D25" i="6"/>
  <c r="D26" i="6"/>
  <c r="D27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C29" i="6" s="1"/>
  <c r="J29" i="6"/>
  <c r="B29" i="6"/>
  <c r="P28" i="6"/>
  <c r="J28" i="6"/>
  <c r="C28" i="6" s="1"/>
  <c r="B28" i="6"/>
  <c r="P27" i="6"/>
  <c r="J27" i="6"/>
  <c r="C27" i="6" s="1"/>
  <c r="B27" i="6"/>
  <c r="P26" i="6"/>
  <c r="J26" i="6"/>
  <c r="B26" i="6"/>
  <c r="P25" i="6"/>
  <c r="J25" i="6"/>
  <c r="B25" i="6"/>
  <c r="P24" i="6"/>
  <c r="J24" i="6"/>
  <c r="C24" i="6" s="1"/>
  <c r="B24" i="6"/>
  <c r="P23" i="6"/>
  <c r="B23" i="6"/>
  <c r="P22" i="6"/>
  <c r="J22" i="6"/>
  <c r="B22" i="6"/>
  <c r="P21" i="6"/>
  <c r="J21" i="6"/>
  <c r="C21" i="6"/>
  <c r="B21" i="6"/>
  <c r="P20" i="6"/>
  <c r="J20" i="6"/>
  <c r="C20" i="6"/>
  <c r="B20" i="6"/>
  <c r="P19" i="6"/>
  <c r="J19" i="6"/>
  <c r="D19" i="6"/>
  <c r="C19" i="6" s="1"/>
  <c r="C25" i="6" l="1"/>
  <c r="C29" i="12"/>
  <c r="J31" i="6"/>
  <c r="P31" i="6"/>
  <c r="C22" i="6"/>
  <c r="D31" i="6"/>
  <c r="C26" i="6"/>
  <c r="C30" i="6"/>
  <c r="E16" i="12"/>
  <c r="C31" i="6" l="1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<sst xmlns="http://schemas.openxmlformats.org/spreadsheetml/2006/main" count="982" uniqueCount="912">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</sst>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3" fontId="15" fillId="0" borderId="0" xfId="1" applyFont="1" applyProtection="1">
      <protection hidden="1"/>
    </xf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3" fontId="0" fillId="0" borderId="0" xfId="1" applyNumberFormat="1" applyFont="1"/>
    <xf numFmtId="43" fontId="21" fillId="2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5" fillId="0" borderId="0" xfId="0" applyNumberFormat="1" applyFont="1" applyProtection="1">
      <protection hidden="1"/>
    </xf>
    <xf numFmtId="4" fontId="0" fillId="2" borderId="0" xfId="0" applyNumberFormat="1" applyFont="1" applyFill="1"/>
    <xf numFmtId="4" fontId="23" fillId="36" borderId="12" xfId="1" applyNumberFormat="1" applyFont="1" applyFill="1" applyBorder="1" applyProtection="1">
      <protection hidden="1"/>
    </xf>
    <xf numFmtId="4" fontId="21" fillId="2" borderId="12" xfId="1" applyNumberFormat="1" applyFont="1" applyFill="1" applyBorder="1" applyProtection="1">
      <protection hidden="1"/>
    </xf>
    <xf numFmtId="4" fontId="21" fillId="36" borderId="12" xfId="1" applyNumberFormat="1" applyFont="1" applyFill="1" applyBorder="1" applyProtection="1">
      <protection hidden="1"/>
    </xf>
    <xf numFmtId="4" fontId="0" fillId="2" borderId="0" xfId="0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0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8" width="11.28515625" style="79" customWidth="1"/>
    <col min="9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9.140625" style="69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36" t="s">
        <v>171</v>
      </c>
      <c r="B3" s="13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36"/>
      <c r="B4" s="136"/>
      <c r="C4" s="89"/>
      <c r="D4" s="137" t="str">
        <f>IF(L!$A$1=1,L!S4,IF(L!$A$1=2,L!S13,L!S23))</f>
        <v>Adminstrata</v>
      </c>
      <c r="E4" s="90"/>
      <c r="F4" s="85"/>
      <c r="G4" s="85"/>
      <c r="H4" s="85"/>
      <c r="I4" s="85"/>
      <c r="J4" s="138" t="str">
        <f>IF(L!$A$1=1,L!AD4,IF(L!$A$1=2,L!AD13,L!AD23))</f>
        <v>Arsimi</v>
      </c>
      <c r="K4" s="90"/>
      <c r="L4" s="85"/>
      <c r="M4" s="85"/>
      <c r="N4" s="85"/>
      <c r="O4" s="85"/>
      <c r="P4" s="137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36"/>
      <c r="B5" s="136"/>
      <c r="C5" s="99" t="str">
        <f>IF(L!$A$1=1,L!I4,IF(L!$A$1=2,L!I13,L!I23))</f>
        <v>Gjithsejt Pagesat</v>
      </c>
      <c r="D5" s="137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9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7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35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23">
        <f>SUM(E6:I6)</f>
        <v>96759.91</v>
      </c>
      <c r="E6" s="123">
        <v>88994.02</v>
      </c>
      <c r="F6" s="123">
        <v>423.98</v>
      </c>
      <c r="G6" s="123">
        <v>7341.91</v>
      </c>
      <c r="H6" s="123"/>
      <c r="I6" s="123"/>
      <c r="J6" s="124">
        <f t="shared" ref="J6:J11" si="1">SUM(K6:O6)</f>
        <v>433391.19</v>
      </c>
      <c r="K6" s="123">
        <v>433391.19</v>
      </c>
      <c r="L6" s="123"/>
      <c r="M6" s="123"/>
      <c r="N6" s="123"/>
      <c r="O6" s="123"/>
      <c r="P6" s="124">
        <f t="shared" ref="P6:P11" si="2">SUM(Q6:U6)</f>
        <v>79572.100000000006</v>
      </c>
      <c r="Q6" s="123">
        <v>79572.100000000006</v>
      </c>
      <c r="R6" s="123"/>
      <c r="S6" s="123"/>
      <c r="T6" s="123"/>
      <c r="U6" s="123"/>
    </row>
    <row r="7" spans="1:21" ht="20.100000000000001" customHeight="1">
      <c r="A7" s="135"/>
      <c r="B7" s="91" t="str">
        <f>IF(L!$A$1=1,L!B180,IF(L!$A$1=2,L!C180,L!D180))</f>
        <v>2019 Shkurt</v>
      </c>
      <c r="C7" s="122">
        <f t="shared" si="0"/>
        <v>653636.4</v>
      </c>
      <c r="D7" s="123">
        <f t="shared" ref="D7:D11" si="3">SUM(E7:I7)</f>
        <v>102951.72</v>
      </c>
      <c r="E7" s="123">
        <v>89248.23</v>
      </c>
      <c r="F7" s="123">
        <v>4212.0600000000004</v>
      </c>
      <c r="G7" s="123">
        <v>9491.43</v>
      </c>
      <c r="H7" s="123"/>
      <c r="I7" s="123"/>
      <c r="J7" s="124">
        <f t="shared" si="1"/>
        <v>441490.92</v>
      </c>
      <c r="K7" s="123">
        <v>436329.86</v>
      </c>
      <c r="L7" s="123">
        <v>0</v>
      </c>
      <c r="M7" s="123">
        <v>5161.0600000000004</v>
      </c>
      <c r="N7" s="123"/>
      <c r="O7" s="123"/>
      <c r="P7" s="124">
        <f t="shared" si="2"/>
        <v>109193.76</v>
      </c>
      <c r="Q7" s="123">
        <v>80694.42</v>
      </c>
      <c r="R7" s="123">
        <v>28499.34</v>
      </c>
      <c r="S7" s="123">
        <v>0</v>
      </c>
      <c r="T7" s="123"/>
      <c r="U7" s="123"/>
    </row>
    <row r="8" spans="1:21" ht="20.100000000000001" customHeight="1">
      <c r="A8" s="135"/>
      <c r="B8" s="91" t="str">
        <f>IF(L!$A$1=1,L!B181,IF(L!$A$1=2,L!C181,L!D181))</f>
        <v xml:space="preserve">2019 Mars </v>
      </c>
      <c r="C8" s="122">
        <f t="shared" si="0"/>
        <v>1520322.24</v>
      </c>
      <c r="D8" s="123">
        <f>SUM(E8:I8)</f>
        <v>806286.01</v>
      </c>
      <c r="E8" s="123">
        <v>90288.07</v>
      </c>
      <c r="F8" s="123">
        <v>58500.03</v>
      </c>
      <c r="G8" s="123">
        <v>10528.6</v>
      </c>
      <c r="H8" s="123">
        <v>41430</v>
      </c>
      <c r="I8" s="123">
        <v>605539.31000000006</v>
      </c>
      <c r="J8" s="124">
        <f t="shared" si="1"/>
        <v>563910.27</v>
      </c>
      <c r="K8" s="123">
        <v>437325.48</v>
      </c>
      <c r="L8" s="123">
        <v>10933.61</v>
      </c>
      <c r="M8" s="123">
        <v>5651.18</v>
      </c>
      <c r="N8" s="123"/>
      <c r="O8" s="123">
        <v>110000</v>
      </c>
      <c r="P8" s="124">
        <f t="shared" si="2"/>
        <v>150125.96000000002</v>
      </c>
      <c r="Q8" s="123">
        <v>82106.63</v>
      </c>
      <c r="R8" s="123">
        <v>6238.53</v>
      </c>
      <c r="S8" s="123">
        <v>12853.39</v>
      </c>
      <c r="T8" s="123">
        <v>8070</v>
      </c>
      <c r="U8" s="123">
        <v>40857.410000000003</v>
      </c>
    </row>
    <row r="9" spans="1:21" ht="20.100000000000001" customHeight="1">
      <c r="A9" s="135"/>
      <c r="B9" s="91" t="str">
        <f>IF(L!$A$1=1,L!B182,IF(L!$A$1=2,L!C182,L!D182))</f>
        <v>2019 Prill</v>
      </c>
      <c r="C9" s="122">
        <f t="shared" si="0"/>
        <v>1568130.4000000001</v>
      </c>
      <c r="D9" s="123">
        <f t="shared" si="3"/>
        <v>878108.97000000009</v>
      </c>
      <c r="E9" s="123">
        <v>88951.77</v>
      </c>
      <c r="F9" s="123">
        <v>73160.639999999999</v>
      </c>
      <c r="G9" s="123">
        <v>15708</v>
      </c>
      <c r="H9" s="123">
        <v>10150</v>
      </c>
      <c r="I9" s="123">
        <v>690138.56</v>
      </c>
      <c r="J9" s="124">
        <f t="shared" si="1"/>
        <v>507027.44</v>
      </c>
      <c r="K9" s="123">
        <v>438052.42</v>
      </c>
      <c r="L9" s="123">
        <v>13708.57</v>
      </c>
      <c r="M9" s="123">
        <v>5266.8</v>
      </c>
      <c r="N9" s="123"/>
      <c r="O9" s="123">
        <v>49999.65</v>
      </c>
      <c r="P9" s="124">
        <f t="shared" si="2"/>
        <v>182993.99</v>
      </c>
      <c r="Q9" s="123">
        <v>81291.94</v>
      </c>
      <c r="R9" s="123">
        <v>16519.05</v>
      </c>
      <c r="S9" s="123">
        <v>5250.36</v>
      </c>
      <c r="T9" s="123">
        <v>5870</v>
      </c>
      <c r="U9" s="123">
        <v>74062.64</v>
      </c>
    </row>
    <row r="10" spans="1:21" ht="20.100000000000001" customHeight="1">
      <c r="A10" s="135"/>
      <c r="B10" s="91" t="str">
        <f>IF(L!$A$1=1,L!B183,IF(L!$A$1=2,L!C183,L!D183))</f>
        <v>2019 Maj</v>
      </c>
      <c r="C10" s="122">
        <f t="shared" si="0"/>
        <v>1841479.01</v>
      </c>
      <c r="D10" s="123">
        <f t="shared" si="3"/>
        <v>1034072.55</v>
      </c>
      <c r="E10" s="123">
        <v>88310.47</v>
      </c>
      <c r="F10" s="123">
        <v>68930.25</v>
      </c>
      <c r="G10" s="123">
        <v>9859.1200000000008</v>
      </c>
      <c r="H10" s="123">
        <v>689961.52</v>
      </c>
      <c r="I10" s="123">
        <v>177011.19</v>
      </c>
      <c r="J10" s="124">
        <f t="shared" si="1"/>
        <v>562995.52</v>
      </c>
      <c r="K10" s="123">
        <v>438367.31</v>
      </c>
      <c r="L10" s="123">
        <v>16931.18</v>
      </c>
      <c r="M10" s="123">
        <v>5162.3500000000004</v>
      </c>
      <c r="N10" s="123"/>
      <c r="O10" s="123">
        <v>102534.68</v>
      </c>
      <c r="P10" s="124">
        <f t="shared" si="2"/>
        <v>244410.94</v>
      </c>
      <c r="Q10" s="123">
        <v>84457.89</v>
      </c>
      <c r="R10" s="123">
        <v>46304.28</v>
      </c>
      <c r="S10" s="123">
        <v>5061.7700000000004</v>
      </c>
      <c r="T10" s="123">
        <v>3500</v>
      </c>
      <c r="U10" s="123">
        <v>105087</v>
      </c>
    </row>
    <row r="11" spans="1:21" ht="20.100000000000001" customHeight="1">
      <c r="A11" s="135"/>
      <c r="B11" s="91" t="str">
        <f>IF(L!$A$1=1,L!B184,IF(L!$A$1=2,L!C184,L!D184))</f>
        <v>2019 Qershor</v>
      </c>
      <c r="C11" s="122">
        <f t="shared" si="0"/>
        <v>1238371.6000000001</v>
      </c>
      <c r="D11" s="123">
        <f t="shared" si="3"/>
        <v>481001.35</v>
      </c>
      <c r="E11" s="123">
        <v>87752.639999999999</v>
      </c>
      <c r="F11" s="123">
        <v>19257.62</v>
      </c>
      <c r="G11" s="123">
        <v>9423.27</v>
      </c>
      <c r="H11" s="123">
        <v>267464.32000000001</v>
      </c>
      <c r="I11" s="123">
        <v>97103.5</v>
      </c>
      <c r="J11" s="124">
        <f t="shared" si="1"/>
        <v>553250.84000000008</v>
      </c>
      <c r="K11" s="123">
        <v>436611.39</v>
      </c>
      <c r="L11" s="123">
        <v>7950.46</v>
      </c>
      <c r="M11" s="123">
        <v>5203.7</v>
      </c>
      <c r="N11" s="123"/>
      <c r="O11" s="123">
        <v>103485.29</v>
      </c>
      <c r="P11" s="124">
        <f t="shared" si="2"/>
        <v>204119.41</v>
      </c>
      <c r="Q11" s="123">
        <v>86417.55</v>
      </c>
      <c r="R11" s="123">
        <v>8144.88</v>
      </c>
      <c r="S11" s="123">
        <v>3141.73</v>
      </c>
      <c r="T11" s="123">
        <v>10340</v>
      </c>
      <c r="U11" s="123">
        <v>96075.25</v>
      </c>
    </row>
    <row r="12" spans="1:21" ht="20.100000000000001" customHeight="1">
      <c r="A12" s="135"/>
      <c r="B12" s="91" t="str">
        <f>IF(L!$A$1=1,L!B185,IF(L!$A$1=2,L!C185,L!D185))</f>
        <v>2019 Korrik</v>
      </c>
      <c r="C12" s="122">
        <f t="shared" si="0"/>
        <v>949737.29</v>
      </c>
      <c r="D12" s="123">
        <f>SUM(E12:I12)</f>
        <v>336955.56000000006</v>
      </c>
      <c r="E12" s="123">
        <v>88104.15</v>
      </c>
      <c r="F12" s="123">
        <v>54217.57</v>
      </c>
      <c r="G12" s="123">
        <v>7640.45</v>
      </c>
      <c r="H12" s="123">
        <v>44379.97</v>
      </c>
      <c r="I12" s="123">
        <v>142613.42000000001</v>
      </c>
      <c r="J12" s="124">
        <f>SUM(K12:O12)</f>
        <v>488705.93</v>
      </c>
      <c r="K12" s="123">
        <v>437738.28</v>
      </c>
      <c r="L12" s="123">
        <v>31615.08</v>
      </c>
      <c r="M12" s="123">
        <v>4254.91</v>
      </c>
      <c r="N12" s="123"/>
      <c r="O12" s="123">
        <v>15097.66</v>
      </c>
      <c r="P12" s="124">
        <f>SUM(Q12:U12)</f>
        <v>124075.79999999999</v>
      </c>
      <c r="Q12" s="123">
        <v>85909.18</v>
      </c>
      <c r="R12" s="123">
        <v>10019.51</v>
      </c>
      <c r="S12" s="123">
        <v>4837.1099999999997</v>
      </c>
      <c r="T12" s="123">
        <v>8310</v>
      </c>
      <c r="U12" s="123">
        <v>15000</v>
      </c>
    </row>
    <row r="13" spans="1:21" ht="20.100000000000001" customHeight="1">
      <c r="A13" s="135"/>
      <c r="B13" s="91" t="str">
        <f>IF(L!$A$1=1,L!B186,IF(L!$A$1=2,L!C186,L!D186))</f>
        <v>2019 Gusht</v>
      </c>
      <c r="C13" s="122">
        <f t="shared" si="0"/>
        <v>1026758.3700000001</v>
      </c>
      <c r="D13" s="123">
        <f>SUM(E13:I13)</f>
        <v>379726.53</v>
      </c>
      <c r="E13" s="123">
        <v>91004.69</v>
      </c>
      <c r="F13" s="123">
        <v>72879.31</v>
      </c>
      <c r="G13" s="123">
        <v>8213.91</v>
      </c>
      <c r="H13" s="123">
        <v>18400</v>
      </c>
      <c r="I13" s="123">
        <v>189228.62</v>
      </c>
      <c r="J13" s="124">
        <f>SUM(K13:O13)</f>
        <v>524929.82000000007</v>
      </c>
      <c r="K13" s="123">
        <v>436877.53</v>
      </c>
      <c r="L13" s="123">
        <v>18619.29</v>
      </c>
      <c r="M13" s="123">
        <v>1669.09</v>
      </c>
      <c r="N13" s="123"/>
      <c r="O13" s="123">
        <v>67763.91</v>
      </c>
      <c r="P13" s="124">
        <f>SUM(Q13:U13)</f>
        <v>122102.02</v>
      </c>
      <c r="Q13" s="123">
        <v>86461.72</v>
      </c>
      <c r="R13" s="123">
        <v>10920.3</v>
      </c>
      <c r="S13" s="123"/>
      <c r="T13" s="123">
        <v>4720</v>
      </c>
      <c r="U13" s="123">
        <v>20000</v>
      </c>
    </row>
    <row r="14" spans="1:21" ht="20.100000000000001" customHeight="1">
      <c r="A14" s="135"/>
      <c r="B14" s="91" t="str">
        <f>IF(L!$A$1=1,L!B187,IF(L!$A$1=2,L!C187,L!D187))</f>
        <v>2019 Shtator</v>
      </c>
      <c r="C14" s="122">
        <f t="shared" si="0"/>
        <v>1025181.6399999999</v>
      </c>
      <c r="D14" s="123">
        <f t="shared" ref="D14:D17" si="4">SUM(E14:I14)</f>
        <v>439880.10000000003</v>
      </c>
      <c r="E14" s="123">
        <v>89834.18</v>
      </c>
      <c r="F14" s="123">
        <v>88642.77</v>
      </c>
      <c r="G14" s="123">
        <v>9443.06</v>
      </c>
      <c r="H14" s="123">
        <v>21423.33</v>
      </c>
      <c r="I14" s="123">
        <v>230536.76</v>
      </c>
      <c r="J14" s="124">
        <f t="shared" ref="J14:J17" si="5">SUM(K14:O14)</f>
        <v>468883.86</v>
      </c>
      <c r="K14" s="123">
        <v>436155.71</v>
      </c>
      <c r="L14" s="123">
        <v>19869.169999999998</v>
      </c>
      <c r="M14" s="123">
        <v>3982.43</v>
      </c>
      <c r="N14" s="123"/>
      <c r="O14" s="123">
        <v>8876.5499999999993</v>
      </c>
      <c r="P14" s="124">
        <f t="shared" ref="P14:P17" si="6">SUM(Q14:U14)</f>
        <v>116417.68</v>
      </c>
      <c r="Q14" s="123">
        <v>87043.48</v>
      </c>
      <c r="R14" s="123">
        <v>17951.03</v>
      </c>
      <c r="S14" s="123">
        <v>3353.17</v>
      </c>
      <c r="T14" s="123">
        <v>5570</v>
      </c>
      <c r="U14" s="123">
        <v>2500</v>
      </c>
    </row>
    <row r="15" spans="1:21" ht="20.100000000000001" customHeight="1">
      <c r="A15" s="135"/>
      <c r="B15" s="91" t="str">
        <f>IF(L!$A$1=1,L!B188,IF(L!$A$1=2,L!C188,L!D188))</f>
        <v>2019 Tetor</v>
      </c>
      <c r="C15" s="122">
        <f t="shared" si="0"/>
        <v>1356913.3699999999</v>
      </c>
      <c r="D15" s="123">
        <f t="shared" si="4"/>
        <v>603543.63</v>
      </c>
      <c r="E15" s="123">
        <v>89897.75</v>
      </c>
      <c r="F15" s="123">
        <v>100720.75</v>
      </c>
      <c r="G15" s="123">
        <v>10212.959999999999</v>
      </c>
      <c r="H15" s="123">
        <v>0</v>
      </c>
      <c r="I15" s="123">
        <v>402712.17</v>
      </c>
      <c r="J15" s="124">
        <f t="shared" si="5"/>
        <v>543588.48</v>
      </c>
      <c r="K15" s="123">
        <v>436138.23999999999</v>
      </c>
      <c r="L15" s="123">
        <v>84153.42</v>
      </c>
      <c r="M15" s="123">
        <v>5394.53</v>
      </c>
      <c r="N15" s="123"/>
      <c r="O15" s="123">
        <v>17902.29</v>
      </c>
      <c r="P15" s="124">
        <f t="shared" si="6"/>
        <v>209781.26</v>
      </c>
      <c r="Q15" s="123">
        <v>84366.16</v>
      </c>
      <c r="R15" s="123">
        <v>21216.34</v>
      </c>
      <c r="S15" s="123">
        <v>5374.86</v>
      </c>
      <c r="T15" s="123">
        <v>2290</v>
      </c>
      <c r="U15" s="123">
        <v>96533.9</v>
      </c>
    </row>
    <row r="16" spans="1:21" ht="20.100000000000001" customHeight="1">
      <c r="A16" s="135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23">
        <f t="shared" si="4"/>
        <v>559273.25</v>
      </c>
      <c r="E16" s="123">
        <v>88452.5</v>
      </c>
      <c r="F16" s="123">
        <v>109277.57</v>
      </c>
      <c r="G16" s="123">
        <v>13137.29</v>
      </c>
      <c r="H16" s="123">
        <v>67643.710000000006</v>
      </c>
      <c r="I16" s="123">
        <v>280762.18</v>
      </c>
      <c r="J16" s="124">
        <f t="shared" si="5"/>
        <v>685653.18</v>
      </c>
      <c r="K16" s="123">
        <v>448135.91</v>
      </c>
      <c r="L16" s="123">
        <v>117989.29</v>
      </c>
      <c r="M16" s="123">
        <v>2956.56</v>
      </c>
      <c r="N16" s="123"/>
      <c r="O16" s="123">
        <v>116571.42</v>
      </c>
      <c r="P16" s="124">
        <f t="shared" si="6"/>
        <v>123467.51</v>
      </c>
      <c r="Q16" s="123">
        <v>84912.88</v>
      </c>
      <c r="R16" s="123">
        <v>16544.23</v>
      </c>
      <c r="S16" s="123">
        <v>6060.4</v>
      </c>
      <c r="T16" s="123">
        <v>950</v>
      </c>
      <c r="U16" s="123">
        <v>15000</v>
      </c>
    </row>
    <row r="17" spans="1:21" ht="20.100000000000001" customHeight="1">
      <c r="A17" s="135"/>
      <c r="B17" s="91" t="str">
        <f>IF(L!$A$1=1,L!B190,IF(L!$A$1=2,L!C190,L!D190))</f>
        <v>2019 Dhjetor</v>
      </c>
      <c r="C17" s="122">
        <f t="shared" si="0"/>
        <v>1529954.3599999999</v>
      </c>
      <c r="D17" s="123">
        <f t="shared" si="4"/>
        <v>692513.03</v>
      </c>
      <c r="E17" s="123">
        <v>90133.32</v>
      </c>
      <c r="F17" s="123">
        <v>59653.3</v>
      </c>
      <c r="G17" s="123">
        <v>0</v>
      </c>
      <c r="H17" s="123">
        <v>5875.41</v>
      </c>
      <c r="I17" s="123">
        <v>536851</v>
      </c>
      <c r="J17" s="124">
        <f t="shared" si="5"/>
        <v>664934.67999999993</v>
      </c>
      <c r="K17" s="123">
        <v>434839.82</v>
      </c>
      <c r="L17" s="123">
        <v>116352.55</v>
      </c>
      <c r="M17" s="123">
        <v>26266.71</v>
      </c>
      <c r="N17" s="123"/>
      <c r="O17" s="123">
        <v>87475.6</v>
      </c>
      <c r="P17" s="124">
        <f t="shared" si="6"/>
        <v>172506.65000000002</v>
      </c>
      <c r="Q17" s="123">
        <v>86237.42</v>
      </c>
      <c r="R17" s="123">
        <v>21716.22</v>
      </c>
      <c r="S17" s="123">
        <v>18567.21</v>
      </c>
      <c r="T17" s="123">
        <v>380</v>
      </c>
      <c r="U17" s="123">
        <v>45605.8</v>
      </c>
    </row>
    <row r="18" spans="1:21" ht="21.95" customHeight="1">
      <c r="A18" s="135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1" ht="20.100000000000001" customHeight="1">
      <c r="A19" s="135">
        <v>2020</v>
      </c>
      <c r="B19" s="91" t="str">
        <f>IF(L!$A$1=1,L!B192,IF(L!$A$1=2,L!C192,L!D192))</f>
        <v>2020 Janar</v>
      </c>
      <c r="C19" s="122">
        <f t="shared" ref="C19:C31" si="10">D19+J19+P19</f>
        <v>617792.88</v>
      </c>
      <c r="D19" s="123">
        <f>SUM(E19:I19)</f>
        <v>95805.34</v>
      </c>
      <c r="E19" s="125">
        <v>88525.949999999983</v>
      </c>
      <c r="F19" s="125">
        <v>4143.07</v>
      </c>
      <c r="G19" s="125">
        <v>3136.32</v>
      </c>
      <c r="H19" s="125">
        <v>0</v>
      </c>
      <c r="I19" s="125">
        <v>0</v>
      </c>
      <c r="J19" s="124">
        <f t="shared" ref="J19:J24" si="11">SUM(K19:O19)</f>
        <v>434413.68000000005</v>
      </c>
      <c r="K19" s="123">
        <v>434324.41000000003</v>
      </c>
      <c r="L19" s="123">
        <v>0</v>
      </c>
      <c r="M19" s="123">
        <v>89.27000000000001</v>
      </c>
      <c r="N19" s="123">
        <v>0</v>
      </c>
      <c r="O19" s="123">
        <v>0</v>
      </c>
      <c r="P19" s="124">
        <f t="shared" ref="P19:P24" si="12">SUM(Q19:U19)</f>
        <v>87573.86</v>
      </c>
      <c r="Q19" s="123">
        <v>87573.86</v>
      </c>
      <c r="R19" s="123">
        <v>0</v>
      </c>
      <c r="S19" s="123">
        <v>0</v>
      </c>
      <c r="T19" s="123">
        <v>0</v>
      </c>
      <c r="U19" s="123">
        <v>0</v>
      </c>
    </row>
    <row r="20" spans="1:21" ht="20.100000000000001" customHeight="1">
      <c r="A20" s="135"/>
      <c r="B20" s="91" t="str">
        <f>IF(L!$A$1=1,L!B193,IF(L!$A$1=2,L!C193,L!D193))</f>
        <v>2020 Shkurt</v>
      </c>
      <c r="C20" s="122">
        <f t="shared" si="10"/>
        <v>730541.76</v>
      </c>
      <c r="D20" s="123">
        <f>SUM(E20:I20)</f>
        <v>160583.80999999997</v>
      </c>
      <c r="E20" s="123">
        <v>87559.839999999982</v>
      </c>
      <c r="F20" s="123">
        <v>26339.23</v>
      </c>
      <c r="G20" s="123">
        <v>13133.03</v>
      </c>
      <c r="H20" s="123">
        <v>0</v>
      </c>
      <c r="I20" s="123">
        <v>33551.71</v>
      </c>
      <c r="J20" s="124">
        <f t="shared" si="11"/>
        <v>449683.94000000006</v>
      </c>
      <c r="K20" s="123">
        <v>434105.27</v>
      </c>
      <c r="L20" s="123">
        <v>9350.34</v>
      </c>
      <c r="M20" s="123">
        <v>6228.33</v>
      </c>
      <c r="N20" s="123">
        <v>0</v>
      </c>
      <c r="O20" s="123">
        <v>0</v>
      </c>
      <c r="P20" s="124">
        <f t="shared" si="12"/>
        <v>120274.01</v>
      </c>
      <c r="Q20" s="123">
        <v>88086.01</v>
      </c>
      <c r="R20" s="123">
        <v>32070.16</v>
      </c>
      <c r="S20" s="123">
        <v>117.84</v>
      </c>
      <c r="T20" s="123">
        <v>0</v>
      </c>
      <c r="U20" s="123">
        <v>0</v>
      </c>
    </row>
    <row r="21" spans="1:21" ht="20.100000000000001" customHeight="1">
      <c r="A21" s="135"/>
      <c r="B21" s="91" t="str">
        <f>IF(L!$A$1=1,L!B194,IF(L!$A$1=2,L!C194,L!D194))</f>
        <v xml:space="preserve">2020 Mars </v>
      </c>
      <c r="C21" s="122">
        <f t="shared" si="10"/>
        <v>1317831.49</v>
      </c>
      <c r="D21" s="123">
        <f t="shared" ref="D21:D30" si="13">SUM(E21:I21)</f>
        <v>613983.48</v>
      </c>
      <c r="E21" s="123">
        <v>105261.71999999997</v>
      </c>
      <c r="F21" s="123">
        <v>86692.7</v>
      </c>
      <c r="G21" s="123">
        <v>11445.57</v>
      </c>
      <c r="H21" s="123">
        <v>0</v>
      </c>
      <c r="I21" s="123">
        <v>410583.49</v>
      </c>
      <c r="J21" s="124">
        <f t="shared" si="11"/>
        <v>528111.57000000007</v>
      </c>
      <c r="K21" s="123">
        <v>433904.13</v>
      </c>
      <c r="L21" s="123">
        <v>11675.02</v>
      </c>
      <c r="M21" s="123">
        <v>2657.02</v>
      </c>
      <c r="N21" s="123">
        <v>0</v>
      </c>
      <c r="O21" s="123">
        <v>79875.399999999994</v>
      </c>
      <c r="P21" s="124">
        <f t="shared" si="12"/>
        <v>175736.44</v>
      </c>
      <c r="Q21" s="123">
        <v>87022.45</v>
      </c>
      <c r="R21" s="123">
        <v>33575.79</v>
      </c>
      <c r="S21" s="123">
        <v>5138.2</v>
      </c>
      <c r="T21" s="123">
        <v>0</v>
      </c>
      <c r="U21" s="123">
        <v>50000</v>
      </c>
    </row>
    <row r="22" spans="1:21" ht="20.100000000000001" customHeight="1">
      <c r="A22" s="135"/>
      <c r="B22" s="91" t="str">
        <f>IF(L!$A$1=1,L!B195,IF(L!$A$1=2,L!C195,L!D195))</f>
        <v>2020 Prill</v>
      </c>
      <c r="C22" s="122">
        <f t="shared" si="10"/>
        <v>1605775.5000000002</v>
      </c>
      <c r="D22" s="123">
        <f t="shared" si="13"/>
        <v>730094.63000000012</v>
      </c>
      <c r="E22" s="123">
        <v>96656.11</v>
      </c>
      <c r="F22" s="123">
        <v>72345.34</v>
      </c>
      <c r="G22" s="123">
        <v>10212.370000000001</v>
      </c>
      <c r="H22" s="123">
        <v>0</v>
      </c>
      <c r="I22" s="123">
        <v>550880.81000000006</v>
      </c>
      <c r="J22" s="124">
        <f t="shared" si="11"/>
        <v>631302.52</v>
      </c>
      <c r="K22" s="123">
        <v>435144.47</v>
      </c>
      <c r="L22" s="123">
        <v>9327.52</v>
      </c>
      <c r="M22" s="123">
        <v>458.28</v>
      </c>
      <c r="N22" s="123">
        <v>0</v>
      </c>
      <c r="O22" s="123">
        <v>186372.25</v>
      </c>
      <c r="P22" s="124">
        <f t="shared" si="12"/>
        <v>244378.35</v>
      </c>
      <c r="Q22" s="123">
        <v>126325.9</v>
      </c>
      <c r="R22" s="123">
        <v>31960.23</v>
      </c>
      <c r="S22" s="123">
        <v>7863.72</v>
      </c>
      <c r="T22" s="123">
        <v>1730</v>
      </c>
      <c r="U22" s="123">
        <v>76498.5</v>
      </c>
    </row>
    <row r="23" spans="1:21" ht="20.100000000000001" customHeight="1">
      <c r="A23" s="135"/>
      <c r="B23" s="91" t="str">
        <f>IF(L!$A$1=1,L!B196,IF(L!$A$1=2,L!C196,L!D196))</f>
        <v>2020 Maj</v>
      </c>
      <c r="C23" s="115">
        <f>D23+J23+P23</f>
        <v>1358318.9900000002</v>
      </c>
      <c r="D23" s="126">
        <f t="shared" si="13"/>
        <v>689363.9</v>
      </c>
      <c r="E23" s="126">
        <v>96630.44</v>
      </c>
      <c r="F23" s="126">
        <v>83539.23</v>
      </c>
      <c r="G23" s="126">
        <v>10038.17</v>
      </c>
      <c r="H23" s="126">
        <v>2500</v>
      </c>
      <c r="I23" s="126">
        <v>496656.06</v>
      </c>
      <c r="J23" s="127">
        <f t="shared" si="11"/>
        <v>498401.22000000003</v>
      </c>
      <c r="K23" s="126">
        <v>435666.52</v>
      </c>
      <c r="L23" s="126">
        <v>5175.0600000000004</v>
      </c>
      <c r="M23" s="126">
        <v>4857.4399999999996</v>
      </c>
      <c r="N23" s="126"/>
      <c r="O23" s="126">
        <v>52702.2</v>
      </c>
      <c r="P23" s="127">
        <f t="shared" si="12"/>
        <v>170553.87000000002</v>
      </c>
      <c r="Q23" s="126">
        <v>131998.67000000001</v>
      </c>
      <c r="R23" s="126">
        <v>18218.91</v>
      </c>
      <c r="S23" s="126">
        <v>10528.29</v>
      </c>
      <c r="T23" s="126">
        <v>5320</v>
      </c>
      <c r="U23" s="126">
        <v>4488</v>
      </c>
    </row>
    <row r="24" spans="1:21" ht="20.100000000000001" customHeight="1">
      <c r="A24" s="135"/>
      <c r="B24" s="91" t="str">
        <f>IF(L!$A$1=1,L!B197,IF(L!$A$1=2,L!C197,L!D197))</f>
        <v>2020 Qershor</v>
      </c>
      <c r="C24" s="115">
        <f t="shared" si="10"/>
        <v>1009705.25</v>
      </c>
      <c r="D24" s="126">
        <f t="shared" si="13"/>
        <v>331112.91000000003</v>
      </c>
      <c r="E24" s="126">
        <v>87649.46</v>
      </c>
      <c r="F24" s="126">
        <v>60182.33</v>
      </c>
      <c r="G24" s="126">
        <v>8344.48</v>
      </c>
      <c r="H24" s="126">
        <v>1150</v>
      </c>
      <c r="I24" s="126">
        <v>173786.64</v>
      </c>
      <c r="J24" s="127">
        <f t="shared" si="11"/>
        <v>535415.47</v>
      </c>
      <c r="K24" s="126">
        <v>435772.59</v>
      </c>
      <c r="L24" s="126">
        <v>6903.66</v>
      </c>
      <c r="M24" s="126">
        <v>3819.96</v>
      </c>
      <c r="N24" s="126">
        <v>0</v>
      </c>
      <c r="O24" s="126">
        <v>88919.26</v>
      </c>
      <c r="P24" s="127">
        <f t="shared" si="12"/>
        <v>143176.87</v>
      </c>
      <c r="Q24" s="126">
        <v>92718.75</v>
      </c>
      <c r="R24" s="126">
        <v>18016.759999999998</v>
      </c>
      <c r="S24" s="126">
        <v>5155.4799999999996</v>
      </c>
      <c r="T24" s="126">
        <v>5950</v>
      </c>
      <c r="U24" s="126">
        <v>21335.88</v>
      </c>
    </row>
    <row r="25" spans="1:21" ht="20.100000000000001" customHeight="1">
      <c r="A25" s="135"/>
      <c r="B25" s="91" t="str">
        <f>IF(L!$A$1=1,L!B198,IF(L!$A$1=2,L!C198,L!D198))</f>
        <v>2020 Korrik</v>
      </c>
      <c r="C25" s="130">
        <f t="shared" si="10"/>
        <v>6639965.5700000003</v>
      </c>
      <c r="D25" s="131">
        <f t="shared" si="13"/>
        <v>2688498.69</v>
      </c>
      <c r="E25" s="131">
        <v>607677.42000000004</v>
      </c>
      <c r="F25" s="131">
        <v>337698.99</v>
      </c>
      <c r="G25" s="131">
        <v>56890.47</v>
      </c>
      <c r="H25" s="131">
        <v>3650</v>
      </c>
      <c r="I25" s="131">
        <v>1682581.81</v>
      </c>
      <c r="J25" s="132">
        <f>SUM(K25:O25)</f>
        <v>3077576.73</v>
      </c>
      <c r="K25" s="131">
        <v>2608917.39</v>
      </c>
      <c r="L25" s="131">
        <v>42680.23</v>
      </c>
      <c r="M25" s="131">
        <v>18110</v>
      </c>
      <c r="N25" s="131">
        <v>0</v>
      </c>
      <c r="O25" s="131">
        <v>407869.11</v>
      </c>
      <c r="P25" s="132">
        <f>SUM(Q25:U25)</f>
        <v>873890.15</v>
      </c>
      <c r="Q25" s="131">
        <v>568331.74</v>
      </c>
      <c r="R25" s="131">
        <v>129136.13</v>
      </c>
      <c r="S25" s="131">
        <v>28223</v>
      </c>
      <c r="T25" s="131">
        <v>13000</v>
      </c>
      <c r="U25" s="131">
        <v>135199.28</v>
      </c>
    </row>
    <row r="26" spans="1:21" ht="20.100000000000001" customHeight="1">
      <c r="A26" s="135"/>
      <c r="B26" s="91" t="str">
        <f>IF(L!$A$1=1,L!B199,IF(L!$A$1=2,L!C199,L!D199))</f>
        <v>2020 Gusht</v>
      </c>
      <c r="C26" s="122">
        <f t="shared" si="10"/>
        <v>0</v>
      </c>
      <c r="D26" s="123">
        <f t="shared" si="13"/>
        <v>0</v>
      </c>
      <c r="E26" s="123"/>
      <c r="F26" s="123"/>
      <c r="G26" s="123"/>
      <c r="H26" s="123"/>
      <c r="I26" s="123"/>
      <c r="J26" s="124">
        <f>SUM(K26:O26)</f>
        <v>0</v>
      </c>
      <c r="K26" s="123"/>
      <c r="L26" s="123"/>
      <c r="M26" s="123"/>
      <c r="N26" s="123"/>
      <c r="O26" s="123"/>
      <c r="P26" s="124">
        <f>SUM(Q26:U26)</f>
        <v>0</v>
      </c>
      <c r="Q26" s="123"/>
      <c r="R26" s="123"/>
      <c r="S26" s="123"/>
      <c r="T26" s="123"/>
      <c r="U26" s="123"/>
    </row>
    <row r="27" spans="1:21" ht="20.100000000000001" customHeight="1">
      <c r="A27" s="135"/>
      <c r="B27" s="91" t="str">
        <f>IF(L!$A$1=1,L!B200,IF(L!$A$1=2,L!C200,L!D200))</f>
        <v>2020 Shtator</v>
      </c>
      <c r="C27" s="122">
        <f t="shared" si="10"/>
        <v>0</v>
      </c>
      <c r="D27" s="123">
        <f t="shared" si="13"/>
        <v>0</v>
      </c>
      <c r="E27" s="123"/>
      <c r="F27" s="123"/>
      <c r="G27" s="123"/>
      <c r="H27" s="123"/>
      <c r="I27" s="123"/>
      <c r="J27" s="124">
        <f t="shared" ref="J27:J30" si="14">SUM(K27:O27)</f>
        <v>0</v>
      </c>
      <c r="K27" s="123"/>
      <c r="L27" s="123"/>
      <c r="M27" s="123"/>
      <c r="N27" s="123"/>
      <c r="O27" s="123"/>
      <c r="P27" s="124">
        <f t="shared" ref="P27:P30" si="15">SUM(Q27:U27)</f>
        <v>0</v>
      </c>
      <c r="Q27" s="123"/>
      <c r="R27" s="123"/>
      <c r="S27" s="123"/>
      <c r="T27" s="123"/>
      <c r="U27" s="123"/>
    </row>
    <row r="28" spans="1:21" ht="20.100000000000001" customHeight="1">
      <c r="A28" s="135"/>
      <c r="B28" s="91" t="str">
        <f>IF(L!$A$1=1,L!B201,IF(L!$A$1=2,L!C201,L!D201))</f>
        <v>2020 Tetor</v>
      </c>
      <c r="C28" s="122">
        <f t="shared" si="10"/>
        <v>0</v>
      </c>
      <c r="D28" s="123">
        <f t="shared" si="13"/>
        <v>0</v>
      </c>
      <c r="E28" s="123"/>
      <c r="F28" s="123"/>
      <c r="G28" s="123"/>
      <c r="H28" s="123"/>
      <c r="I28" s="123"/>
      <c r="J28" s="124">
        <f t="shared" si="14"/>
        <v>0</v>
      </c>
      <c r="K28" s="123"/>
      <c r="L28" s="123"/>
      <c r="M28" s="123"/>
      <c r="N28" s="123"/>
      <c r="O28" s="123"/>
      <c r="P28" s="124">
        <f t="shared" si="15"/>
        <v>0</v>
      </c>
      <c r="Q28" s="123"/>
      <c r="R28" s="123"/>
      <c r="S28" s="123"/>
      <c r="T28" s="123"/>
      <c r="U28" s="123"/>
    </row>
    <row r="29" spans="1:21" ht="20.100000000000001" customHeight="1">
      <c r="A29" s="135"/>
      <c r="B29" s="91" t="str">
        <f>IF(L!$A$1=1,L!B202,IF(L!$A$1=2,L!C202,L!D202))</f>
        <v xml:space="preserve">2020 Nëntor </v>
      </c>
      <c r="C29" s="122">
        <f t="shared" si="10"/>
        <v>0</v>
      </c>
      <c r="D29" s="123">
        <f t="shared" si="13"/>
        <v>0</v>
      </c>
      <c r="E29" s="123"/>
      <c r="F29" s="123"/>
      <c r="G29" s="123"/>
      <c r="H29" s="123"/>
      <c r="I29" s="123"/>
      <c r="J29" s="124">
        <f t="shared" si="14"/>
        <v>0</v>
      </c>
      <c r="K29" s="123"/>
      <c r="L29" s="123"/>
      <c r="M29" s="123"/>
      <c r="N29" s="123"/>
      <c r="O29" s="123"/>
      <c r="P29" s="124">
        <f t="shared" si="15"/>
        <v>0</v>
      </c>
      <c r="Q29" s="123"/>
      <c r="R29" s="123"/>
      <c r="S29" s="123"/>
      <c r="T29" s="123"/>
      <c r="U29" s="123"/>
    </row>
    <row r="30" spans="1:21" ht="20.100000000000001" customHeight="1">
      <c r="A30" s="135"/>
      <c r="B30" s="91" t="str">
        <f>IF(L!$A$1=1,L!B203,IF(L!$A$1=2,L!C203,L!D203))</f>
        <v>2020 Dhjetor</v>
      </c>
      <c r="C30" s="122">
        <f t="shared" si="10"/>
        <v>0</v>
      </c>
      <c r="D30" s="123">
        <f t="shared" si="13"/>
        <v>0</v>
      </c>
      <c r="E30" s="123"/>
      <c r="F30" s="123"/>
      <c r="G30" s="123"/>
      <c r="H30" s="123"/>
      <c r="I30" s="123"/>
      <c r="J30" s="124">
        <f t="shared" si="14"/>
        <v>0</v>
      </c>
      <c r="K30" s="123"/>
      <c r="L30" s="123"/>
      <c r="M30" s="123"/>
      <c r="N30" s="123"/>
      <c r="O30" s="123"/>
      <c r="P30" s="124">
        <f t="shared" si="15"/>
        <v>0</v>
      </c>
      <c r="Q30" s="123"/>
      <c r="R30" s="123"/>
      <c r="S30" s="123"/>
      <c r="T30" s="123"/>
      <c r="U30" s="123"/>
    </row>
    <row r="31" spans="1:21" ht="20.100000000000001" customHeight="1">
      <c r="A31" s="135"/>
      <c r="B31" s="98" t="str">
        <f>IF(L!$A$1=1,L!B204,IF(L!$A$1=2,L!C204,L!D204))</f>
        <v>Gjithsej 2020</v>
      </c>
      <c r="C31" s="115">
        <f t="shared" si="10"/>
        <v>13279931.439999998</v>
      </c>
      <c r="D31" s="115">
        <f>SUM(E31:I31)</f>
        <v>5309442.76</v>
      </c>
      <c r="E31" s="115">
        <f t="shared" ref="E31:I31" si="16">SUM(E19:E30)</f>
        <v>1169960.94</v>
      </c>
      <c r="F31" s="115">
        <f t="shared" si="16"/>
        <v>670940.89</v>
      </c>
      <c r="G31" s="115">
        <f t="shared" si="16"/>
        <v>113200.41</v>
      </c>
      <c r="H31" s="115">
        <f t="shared" si="16"/>
        <v>7300</v>
      </c>
      <c r="I31" s="115">
        <f t="shared" si="16"/>
        <v>3348040.52</v>
      </c>
      <c r="J31" s="115">
        <f>SUM(K31:O31)</f>
        <v>6154905.129999999</v>
      </c>
      <c r="K31" s="115">
        <f t="shared" ref="K31:O31" si="17">SUM(K19:K30)</f>
        <v>5217834.7799999993</v>
      </c>
      <c r="L31" s="115">
        <f t="shared" si="17"/>
        <v>85111.830000000016</v>
      </c>
      <c r="M31" s="115">
        <f t="shared" si="17"/>
        <v>36220.300000000003</v>
      </c>
      <c r="N31" s="115">
        <f t="shared" si="17"/>
        <v>0</v>
      </c>
      <c r="O31" s="115">
        <f t="shared" si="17"/>
        <v>815738.22</v>
      </c>
      <c r="P31" s="115">
        <f>SUM(Q31:U31)</f>
        <v>1815583.5499999998</v>
      </c>
      <c r="Q31" s="115">
        <f t="shared" ref="Q31:U31" si="18">SUM(Q19:Q30)</f>
        <v>1182057.3799999999</v>
      </c>
      <c r="R31" s="115">
        <f t="shared" si="18"/>
        <v>262977.98</v>
      </c>
      <c r="S31" s="115">
        <f t="shared" si="18"/>
        <v>57026.53</v>
      </c>
      <c r="T31" s="115">
        <f t="shared" si="18"/>
        <v>26000</v>
      </c>
      <c r="U31" s="115">
        <f t="shared" si="18"/>
        <v>287521.66000000003</v>
      </c>
    </row>
    <row r="33" spans="3:15">
      <c r="C33" s="128"/>
      <c r="F33" s="128"/>
    </row>
    <row r="34" spans="3:15">
      <c r="E34" s="116"/>
      <c r="F34" s="116"/>
      <c r="G34" s="116"/>
      <c r="H34" s="116"/>
      <c r="I34" s="116"/>
      <c r="J34" s="116"/>
      <c r="M34" s="128"/>
      <c r="O34" s="128"/>
    </row>
    <row r="35" spans="3:15">
      <c r="E35" s="128"/>
      <c r="G35" s="128"/>
      <c r="N35" s="128"/>
    </row>
    <row r="36" spans="3:15">
      <c r="E36" s="128"/>
    </row>
    <row r="37" spans="3:15">
      <c r="E37" s="128"/>
    </row>
    <row r="38" spans="3:15">
      <c r="E38" s="128"/>
    </row>
    <row r="39" spans="3:15">
      <c r="E39" s="128"/>
    </row>
    <row r="40" spans="3:15">
      <c r="E40" s="128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51"/>
  <sheetViews>
    <sheetView zoomScale="80" zoomScaleNormal="80" zoomScaleSheetLayoutView="70" workbookViewId="0">
      <pane xSplit="2" ySplit="3" topLeftCell="C9" activePane="bottomRight" state="frozen"/>
      <selection pane="topRight" activeCell="C1" sqref="C1"/>
      <selection pane="bottomLeft" activeCell="A9" sqref="A9"/>
      <selection pane="bottomRight" activeCell="Q13" sqref="Q1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0">
        <v>2019</v>
      </c>
      <c r="B4" s="97" t="str">
        <f>IF(L!$A$1=1,L!B179,IF(L!$A$1=2,L!C179,L!D179))</f>
        <v>2019 Janar</v>
      </c>
      <c r="C4" s="117">
        <f>SUM(D4:N4)</f>
        <v>81602.259999999995</v>
      </c>
      <c r="D4" s="118">
        <v>36115.71</v>
      </c>
      <c r="E4" s="118">
        <v>6560</v>
      </c>
      <c r="F4" s="118">
        <v>3229</v>
      </c>
      <c r="G4" s="118">
        <v>1062.0999999999999</v>
      </c>
      <c r="H4" s="118">
        <v>1910.14</v>
      </c>
      <c r="I4" s="118">
        <v>1838.49</v>
      </c>
      <c r="J4" s="118">
        <v>2397</v>
      </c>
      <c r="K4" s="118">
        <v>280</v>
      </c>
      <c r="L4" s="119">
        <v>15773.82</v>
      </c>
      <c r="M4" s="119">
        <v>1870</v>
      </c>
      <c r="N4" s="119">
        <v>10566</v>
      </c>
    </row>
    <row r="5" spans="1:14" s="3" customFormat="1" ht="21.95" customHeight="1">
      <c r="A5" s="140"/>
      <c r="B5" s="97" t="str">
        <f>IF(L!$A$1=1,L!B180,IF(L!$A$1=2,L!C180,L!D180))</f>
        <v>2019 Shkurt</v>
      </c>
      <c r="C5" s="117">
        <f t="shared" ref="C5:C15" si="0">SUM(D5:N5)</f>
        <v>115754.79</v>
      </c>
      <c r="D5" s="118">
        <v>28729.759999999998</v>
      </c>
      <c r="E5" s="118">
        <v>6130</v>
      </c>
      <c r="F5" s="118">
        <v>9975</v>
      </c>
      <c r="G5" s="118">
        <v>298.89</v>
      </c>
      <c r="H5" s="118">
        <v>5932.64</v>
      </c>
      <c r="I5" s="118">
        <v>16410.52</v>
      </c>
      <c r="J5" s="118">
        <v>2563.5</v>
      </c>
      <c r="K5" s="118">
        <v>990</v>
      </c>
      <c r="L5" s="119">
        <v>30096.78</v>
      </c>
      <c r="M5" s="119">
        <v>1342.7</v>
      </c>
      <c r="N5" s="119">
        <v>13285</v>
      </c>
    </row>
    <row r="6" spans="1:14" s="3" customFormat="1" ht="21.95" customHeight="1">
      <c r="A6" s="140"/>
      <c r="B6" s="97" t="str">
        <f>IF(L!$A$1=1,L!B181,IF(L!$A$1=2,L!C181,L!D181))</f>
        <v xml:space="preserve">2019 Mars </v>
      </c>
      <c r="C6" s="117">
        <f t="shared" si="0"/>
        <v>89949.5</v>
      </c>
      <c r="D6" s="118">
        <v>39958.959999999999</v>
      </c>
      <c r="E6" s="118">
        <v>6550</v>
      </c>
      <c r="F6" s="118">
        <v>2504</v>
      </c>
      <c r="G6" s="118">
        <v>1312.14</v>
      </c>
      <c r="H6" s="118">
        <v>6350</v>
      </c>
      <c r="I6" s="118">
        <v>2792.13</v>
      </c>
      <c r="J6" s="118">
        <v>3329</v>
      </c>
      <c r="K6" s="118">
        <v>940</v>
      </c>
      <c r="L6" s="119">
        <v>14300.970000000001</v>
      </c>
      <c r="M6" s="119">
        <v>1797.3</v>
      </c>
      <c r="N6" s="119">
        <v>10115</v>
      </c>
    </row>
    <row r="7" spans="1:14" s="3" customFormat="1" ht="21.95" customHeight="1">
      <c r="A7" s="140"/>
      <c r="B7" s="97" t="str">
        <f>IF(L!$A$1=1,L!B182,IF(L!$A$1=2,L!C182,L!D182))</f>
        <v>2019 Prill</v>
      </c>
      <c r="C7" s="117">
        <f t="shared" si="0"/>
        <v>109444.21999999999</v>
      </c>
      <c r="D7" s="118">
        <v>51699</v>
      </c>
      <c r="E7" s="118">
        <v>6730</v>
      </c>
      <c r="F7" s="118">
        <v>7065</v>
      </c>
      <c r="G7" s="118">
        <v>54.34</v>
      </c>
      <c r="H7" s="118">
        <v>1551.5</v>
      </c>
      <c r="I7" s="118">
        <v>1544.48</v>
      </c>
      <c r="J7" s="118">
        <v>3814.7</v>
      </c>
      <c r="K7" s="118">
        <v>1265</v>
      </c>
      <c r="L7" s="119">
        <v>19885.199999999997</v>
      </c>
      <c r="M7" s="119">
        <v>1915</v>
      </c>
      <c r="N7" s="119">
        <v>13920</v>
      </c>
    </row>
    <row r="8" spans="1:14" s="3" customFormat="1" ht="21.95" customHeight="1">
      <c r="A8" s="140"/>
      <c r="B8" s="97" t="str">
        <f>IF(L!$A$1=1,L!B183,IF(L!$A$1=2,L!C183,L!D183))</f>
        <v>2019 Maj</v>
      </c>
      <c r="C8" s="117">
        <f t="shared" si="0"/>
        <v>103567.32</v>
      </c>
      <c r="D8" s="118">
        <v>38871.32</v>
      </c>
      <c r="E8" s="118">
        <v>7900</v>
      </c>
      <c r="F8" s="118">
        <v>6307</v>
      </c>
      <c r="G8" s="118">
        <v>1109.55</v>
      </c>
      <c r="H8" s="118">
        <v>1978.9</v>
      </c>
      <c r="I8" s="118">
        <v>176.97</v>
      </c>
      <c r="J8" s="120">
        <v>2465.5</v>
      </c>
      <c r="K8" s="118">
        <v>1290</v>
      </c>
      <c r="L8" s="119">
        <v>26317.08</v>
      </c>
      <c r="M8" s="119">
        <v>3195</v>
      </c>
      <c r="N8" s="119">
        <v>13956</v>
      </c>
    </row>
    <row r="9" spans="1:14" s="3" customFormat="1" ht="21.95" customHeight="1">
      <c r="A9" s="140"/>
      <c r="B9" s="97" t="str">
        <f>IF(L!$A$1=1,L!B184,IF(L!$A$1=2,L!C184,L!D184))</f>
        <v>2019 Qershor</v>
      </c>
      <c r="C9" s="117">
        <f t="shared" si="0"/>
        <v>115294.65</v>
      </c>
      <c r="D9" s="118">
        <v>52075.49</v>
      </c>
      <c r="E9" s="118">
        <v>6080</v>
      </c>
      <c r="F9" s="118">
        <v>6843</v>
      </c>
      <c r="G9" s="118">
        <v>694.54</v>
      </c>
      <c r="H9" s="118">
        <v>5057</v>
      </c>
      <c r="I9" s="118">
        <v>176.97</v>
      </c>
      <c r="J9" s="120">
        <v>4085.5</v>
      </c>
      <c r="K9" s="118">
        <v>1290</v>
      </c>
      <c r="L9" s="119">
        <v>27526.15</v>
      </c>
      <c r="M9" s="119">
        <v>730</v>
      </c>
      <c r="N9" s="119">
        <v>10736</v>
      </c>
    </row>
    <row r="10" spans="1:14" s="3" customFormat="1" ht="21.95" customHeight="1">
      <c r="A10" s="140"/>
      <c r="B10" s="97" t="str">
        <f>IF(L!$A$1=1,L!B185,IF(L!$A$1=2,L!C185,L!D185))</f>
        <v>2019 Korrik</v>
      </c>
      <c r="C10" s="117">
        <f t="shared" si="0"/>
        <v>106314.15</v>
      </c>
      <c r="D10" s="118">
        <v>39574.67</v>
      </c>
      <c r="E10" s="118">
        <v>9010</v>
      </c>
      <c r="F10" s="118">
        <v>6383</v>
      </c>
      <c r="G10" s="118">
        <v>2126.54</v>
      </c>
      <c r="H10" s="118">
        <v>10676.12</v>
      </c>
      <c r="I10" s="118">
        <v>0</v>
      </c>
      <c r="J10" s="118">
        <v>2240.5</v>
      </c>
      <c r="K10" s="118">
        <v>240</v>
      </c>
      <c r="L10" s="119">
        <v>15883.32</v>
      </c>
      <c r="M10" s="119">
        <v>2555</v>
      </c>
      <c r="N10" s="119">
        <v>17625</v>
      </c>
    </row>
    <row r="11" spans="1:14" s="3" customFormat="1" ht="21.95" customHeight="1">
      <c r="A11" s="140"/>
      <c r="B11" s="97" t="str">
        <f>IF(L!$A$1=1,L!B186,IF(L!$A$1=2,L!C186,L!D186))</f>
        <v>2019 Gusht</v>
      </c>
      <c r="C11" s="117">
        <f t="shared" si="0"/>
        <v>124543.68000000001</v>
      </c>
      <c r="D11" s="118">
        <v>46345.86</v>
      </c>
      <c r="E11" s="118">
        <v>9980</v>
      </c>
      <c r="F11" s="118">
        <v>9989</v>
      </c>
      <c r="G11" s="118">
        <v>1788.35</v>
      </c>
      <c r="H11" s="118">
        <v>14060.95</v>
      </c>
      <c r="I11" s="118">
        <v>0</v>
      </c>
      <c r="J11" s="118">
        <v>3164</v>
      </c>
      <c r="K11" s="118">
        <v>180</v>
      </c>
      <c r="L11" s="119">
        <v>15432.52</v>
      </c>
      <c r="M11" s="119">
        <v>1540</v>
      </c>
      <c r="N11" s="119">
        <v>22063</v>
      </c>
    </row>
    <row r="12" spans="1:14" s="3" customFormat="1" ht="21.95" customHeight="1">
      <c r="A12" s="140"/>
      <c r="B12" s="97" t="str">
        <f>IF(L!$A$1=1,L!B187,IF(L!$A$1=2,L!C187,L!D187))</f>
        <v>2019 Shtator</v>
      </c>
      <c r="C12" s="117">
        <f t="shared" si="0"/>
        <v>152641.32999999999</v>
      </c>
      <c r="D12" s="118">
        <v>37758.54</v>
      </c>
      <c r="E12" s="118">
        <v>7710</v>
      </c>
      <c r="F12" s="118">
        <v>7338</v>
      </c>
      <c r="G12" s="118">
        <v>1319.75</v>
      </c>
      <c r="H12" s="118">
        <v>2495.75</v>
      </c>
      <c r="I12" s="118">
        <v>55502.7</v>
      </c>
      <c r="J12" s="118">
        <v>2787</v>
      </c>
      <c r="K12" s="118">
        <v>1065</v>
      </c>
      <c r="L12" s="119">
        <v>18749.59</v>
      </c>
      <c r="M12" s="119">
        <v>1070</v>
      </c>
      <c r="N12" s="119">
        <v>16845</v>
      </c>
    </row>
    <row r="13" spans="1:14" s="3" customFormat="1" ht="21.95" customHeight="1">
      <c r="A13" s="140"/>
      <c r="B13" s="97" t="str">
        <f>IF(L!$A$1=1,L!B188,IF(L!$A$1=2,L!C188,L!D188))</f>
        <v>2019 Tetor</v>
      </c>
      <c r="C13" s="117">
        <f t="shared" si="0"/>
        <v>102967.07</v>
      </c>
      <c r="D13" s="118">
        <v>27727.75</v>
      </c>
      <c r="E13" s="118">
        <v>8130</v>
      </c>
      <c r="F13" s="118">
        <v>5946</v>
      </c>
      <c r="G13" s="118">
        <v>184</v>
      </c>
      <c r="H13" s="118">
        <v>4553.8</v>
      </c>
      <c r="I13" s="118">
        <v>11729.8</v>
      </c>
      <c r="J13" s="118">
        <v>3486.5</v>
      </c>
      <c r="K13" s="118">
        <v>1350</v>
      </c>
      <c r="L13" s="119">
        <v>18993.22</v>
      </c>
      <c r="M13" s="119">
        <v>1965</v>
      </c>
      <c r="N13" s="119">
        <v>18901</v>
      </c>
    </row>
    <row r="14" spans="1:14" s="3" customFormat="1" ht="21.95" customHeight="1">
      <c r="A14" s="140"/>
      <c r="B14" s="97" t="str">
        <f>IF(L!$A$1=1,L!B189,IF(L!$A$1=2,L!C189,L!D189))</f>
        <v xml:space="preserve">2019 Nëntor </v>
      </c>
      <c r="C14" s="117">
        <f t="shared" si="0"/>
        <v>91955.930000000008</v>
      </c>
      <c r="D14" s="118">
        <v>26889.02</v>
      </c>
      <c r="E14" s="118">
        <v>7040</v>
      </c>
      <c r="F14" s="118">
        <v>5838</v>
      </c>
      <c r="G14" s="118">
        <v>2481.31</v>
      </c>
      <c r="H14" s="118">
        <v>6888.52</v>
      </c>
      <c r="I14" s="118">
        <v>8169.3</v>
      </c>
      <c r="J14" s="118">
        <v>2553.5</v>
      </c>
      <c r="K14" s="118">
        <v>1395</v>
      </c>
      <c r="L14" s="119">
        <v>14120.28</v>
      </c>
      <c r="M14" s="119">
        <v>295</v>
      </c>
      <c r="N14" s="119">
        <v>16286</v>
      </c>
    </row>
    <row r="15" spans="1:14" s="3" customFormat="1" ht="21.95" customHeight="1">
      <c r="A15" s="140"/>
      <c r="B15" s="97" t="str">
        <f>IF(L!$A$1=1,L!B190,IF(L!$A$1=2,L!C190,L!D190))</f>
        <v>2019 Dhjetor</v>
      </c>
      <c r="C15" s="117">
        <f t="shared" si="0"/>
        <v>114483.47</v>
      </c>
      <c r="D15" s="118">
        <v>33540.29</v>
      </c>
      <c r="E15" s="118">
        <v>9030</v>
      </c>
      <c r="F15" s="118">
        <v>9501</v>
      </c>
      <c r="G15" s="118">
        <v>1129.0999999999999</v>
      </c>
      <c r="H15" s="118">
        <v>5723.1</v>
      </c>
      <c r="I15" s="118">
        <v>10782.58</v>
      </c>
      <c r="J15" s="118">
        <v>4809</v>
      </c>
      <c r="K15" s="118">
        <v>1380</v>
      </c>
      <c r="L15" s="119">
        <v>16218.900000000001</v>
      </c>
      <c r="M15" s="119">
        <v>479</v>
      </c>
      <c r="N15" s="119">
        <v>21890.5</v>
      </c>
    </row>
    <row r="16" spans="1:14" s="3" customFormat="1" ht="21.95" customHeight="1">
      <c r="A16" s="140"/>
      <c r="B16" s="96" t="str">
        <f>IF(L!$A$1=1,L!B191,IF(L!$A$1=2,L!C191,L!D191))</f>
        <v>Gjithsej 2019</v>
      </c>
      <c r="C16" s="121">
        <f>SUM(C4:C15)</f>
        <v>1308518.3699999999</v>
      </c>
      <c r="D16" s="121">
        <f t="shared" ref="D16:N16" si="1">SUM(D4:D15)</f>
        <v>459286.36999999994</v>
      </c>
      <c r="E16" s="121">
        <f t="shared" si="1"/>
        <v>90850</v>
      </c>
      <c r="F16" s="121">
        <f t="shared" si="1"/>
        <v>80918</v>
      </c>
      <c r="G16" s="121">
        <f t="shared" si="1"/>
        <v>13560.61</v>
      </c>
      <c r="H16" s="121">
        <f t="shared" si="1"/>
        <v>67178.420000000013</v>
      </c>
      <c r="I16" s="121">
        <f t="shared" si="1"/>
        <v>109123.94000000002</v>
      </c>
      <c r="J16" s="121">
        <f t="shared" si="1"/>
        <v>37695.699999999997</v>
      </c>
      <c r="K16" s="121">
        <f t="shared" si="1"/>
        <v>11665</v>
      </c>
      <c r="L16" s="121">
        <f t="shared" si="1"/>
        <v>233297.83</v>
      </c>
      <c r="M16" s="121">
        <f t="shared" si="1"/>
        <v>18754</v>
      </c>
      <c r="N16" s="121">
        <f t="shared" si="1"/>
        <v>186188.5</v>
      </c>
    </row>
    <row r="17" spans="1:15" s="3" customFormat="1" ht="20.100000000000001" customHeight="1">
      <c r="A17" s="140">
        <v>2020</v>
      </c>
      <c r="B17" s="97" t="str">
        <f>IF(L!$A$1=1,L!B192,IF(L!$A$1=2,L!C192,L!D192))</f>
        <v>2020 Janar</v>
      </c>
      <c r="C17" s="117">
        <f>SUM(D17:N17)</f>
        <v>94048.2</v>
      </c>
      <c r="D17" s="118">
        <v>36362.14</v>
      </c>
      <c r="E17" s="118">
        <v>6780</v>
      </c>
      <c r="F17" s="118">
        <v>4550</v>
      </c>
      <c r="G17" s="118">
        <v>70.88</v>
      </c>
      <c r="H17" s="118">
        <v>2081.5</v>
      </c>
      <c r="I17" s="118">
        <v>40</v>
      </c>
      <c r="J17" s="118">
        <v>3034</v>
      </c>
      <c r="K17" s="118">
        <v>1260</v>
      </c>
      <c r="L17" s="119">
        <v>19254.68</v>
      </c>
      <c r="M17" s="119">
        <v>20</v>
      </c>
      <c r="N17" s="119">
        <v>20595</v>
      </c>
    </row>
    <row r="18" spans="1:15" s="3" customFormat="1" ht="20.100000000000001" customHeight="1">
      <c r="A18" s="140"/>
      <c r="B18" s="97" t="str">
        <f>IF(L!$A$1=1,L!B193,IF(L!$A$1=2,L!C193,L!D193))</f>
        <v>2020 Shkurt</v>
      </c>
      <c r="C18" s="117">
        <f t="shared" ref="C18:C28" si="2">SUM(D18:N18)</f>
        <v>109755.76999999999</v>
      </c>
      <c r="D18" s="118">
        <v>36651.629999999997</v>
      </c>
      <c r="E18" s="118">
        <v>6211</v>
      </c>
      <c r="F18" s="118">
        <v>8582</v>
      </c>
      <c r="G18" s="118">
        <v>0</v>
      </c>
      <c r="H18" s="118">
        <v>7218.11</v>
      </c>
      <c r="I18" s="118">
        <v>3224.6</v>
      </c>
      <c r="J18" s="118">
        <v>3711.5</v>
      </c>
      <c r="K18" s="118">
        <v>1140</v>
      </c>
      <c r="L18" s="119">
        <f>24017.83+14.1</f>
        <v>24031.93</v>
      </c>
      <c r="M18" s="119">
        <v>40</v>
      </c>
      <c r="N18" s="119">
        <v>18945</v>
      </c>
    </row>
    <row r="19" spans="1:15" s="3" customFormat="1" ht="20.100000000000001" customHeight="1">
      <c r="A19" s="140"/>
      <c r="B19" s="97" t="str">
        <f>IF(L!$A$1=1,L!B194,IF(L!$A$1=2,L!C194,L!D194))</f>
        <v xml:space="preserve">2020 Mars </v>
      </c>
      <c r="C19" s="117">
        <f t="shared" si="2"/>
        <v>92817.709999999992</v>
      </c>
      <c r="D19" s="118">
        <v>19422.580000000002</v>
      </c>
      <c r="E19" s="118">
        <v>3420</v>
      </c>
      <c r="F19" s="118">
        <v>6775</v>
      </c>
      <c r="G19" s="118">
        <v>200</v>
      </c>
      <c r="H19" s="118">
        <v>8051.99</v>
      </c>
      <c r="I19" s="118">
        <v>15316.68</v>
      </c>
      <c r="J19" s="118">
        <v>2860.5</v>
      </c>
      <c r="K19" s="118">
        <v>765</v>
      </c>
      <c r="L19" s="119">
        <v>23509.96</v>
      </c>
      <c r="M19" s="119">
        <v>280</v>
      </c>
      <c r="N19" s="119">
        <v>12216</v>
      </c>
    </row>
    <row r="20" spans="1:15" s="3" customFormat="1" ht="20.100000000000001" customHeight="1">
      <c r="A20" s="140"/>
      <c r="B20" s="97" t="str">
        <f>IF(L!$A$1=1,L!B195,IF(L!$A$1=2,L!C195,L!D195))</f>
        <v>2020 Prill</v>
      </c>
      <c r="C20" s="117">
        <f t="shared" si="2"/>
        <v>21145.989999999998</v>
      </c>
      <c r="D20" s="118">
        <v>3956.99</v>
      </c>
      <c r="E20" s="118">
        <v>320</v>
      </c>
      <c r="F20" s="118">
        <v>1971</v>
      </c>
      <c r="G20" s="118">
        <v>0</v>
      </c>
      <c r="H20" s="118">
        <v>0</v>
      </c>
      <c r="I20" s="118">
        <v>0</v>
      </c>
      <c r="J20" s="118">
        <v>3005.48</v>
      </c>
      <c r="K20" s="118">
        <v>0</v>
      </c>
      <c r="L20" s="119">
        <f>10282.52</f>
        <v>10282.52</v>
      </c>
      <c r="M20" s="119">
        <v>0</v>
      </c>
      <c r="N20" s="119">
        <v>1610</v>
      </c>
    </row>
    <row r="21" spans="1:15" s="3" customFormat="1" ht="20.100000000000001" customHeight="1">
      <c r="A21" s="140"/>
      <c r="B21" s="97" t="str">
        <f>IF(L!$A$1=1,L!B196,IF(L!$A$1=2,L!C196,L!D196))</f>
        <v>2020 Maj</v>
      </c>
      <c r="C21" s="117">
        <f t="shared" si="2"/>
        <v>32646.240000000002</v>
      </c>
      <c r="D21" s="118">
        <v>11989.33</v>
      </c>
      <c r="E21" s="118">
        <v>5600</v>
      </c>
      <c r="F21" s="118">
        <v>1261</v>
      </c>
      <c r="G21" s="118">
        <v>0</v>
      </c>
      <c r="H21" s="118">
        <v>158.69999999999999</v>
      </c>
      <c r="I21" s="118">
        <v>2834.34</v>
      </c>
      <c r="J21" s="120">
        <v>676</v>
      </c>
      <c r="K21" s="118">
        <v>0</v>
      </c>
      <c r="L21" s="119">
        <v>4661.87</v>
      </c>
      <c r="M21" s="119">
        <v>0</v>
      </c>
      <c r="N21" s="119">
        <v>5465</v>
      </c>
    </row>
    <row r="22" spans="1:15" s="3" customFormat="1" ht="20.100000000000001" customHeight="1">
      <c r="A22" s="140"/>
      <c r="B22" s="97" t="str">
        <f>IF(L!$A$1=1,L!B197,IF(L!$A$1=2,L!C197,L!D197))</f>
        <v>2020 Qershor</v>
      </c>
      <c r="C22" s="117">
        <f t="shared" si="2"/>
        <v>128048.53</v>
      </c>
      <c r="D22" s="118">
        <v>39981.47</v>
      </c>
      <c r="E22" s="118">
        <v>12390</v>
      </c>
      <c r="F22" s="118">
        <v>3626</v>
      </c>
      <c r="G22" s="118">
        <v>0</v>
      </c>
      <c r="H22" s="118">
        <v>10376.66</v>
      </c>
      <c r="I22" s="118">
        <v>3555.5</v>
      </c>
      <c r="J22" s="120">
        <v>0</v>
      </c>
      <c r="K22" s="118">
        <v>0</v>
      </c>
      <c r="L22" s="119">
        <v>43443.9</v>
      </c>
      <c r="M22" s="119">
        <v>270</v>
      </c>
      <c r="N22" s="119">
        <v>14405</v>
      </c>
    </row>
    <row r="23" spans="1:15" s="3" customFormat="1" ht="20.100000000000001" customHeight="1">
      <c r="A23" s="140"/>
      <c r="B23" s="97" t="str">
        <f>IF(L!$A$1=1,L!B198,IF(L!$A$1=2,L!C198,L!D198))</f>
        <v>2020 Korrik</v>
      </c>
      <c r="C23" s="117">
        <f t="shared" si="2"/>
        <v>102990.93000000001</v>
      </c>
      <c r="D23" s="118">
        <v>52234.67</v>
      </c>
      <c r="E23" s="118">
        <v>9280</v>
      </c>
      <c r="F23" s="118">
        <v>5284</v>
      </c>
      <c r="G23" s="118">
        <v>22.3</v>
      </c>
      <c r="H23" s="118">
        <v>10294.1</v>
      </c>
      <c r="I23" s="118">
        <v>0</v>
      </c>
      <c r="J23" s="118">
        <v>2344</v>
      </c>
      <c r="K23" s="118">
        <v>330</v>
      </c>
      <c r="L23" s="119">
        <v>23201.86</v>
      </c>
      <c r="M23" s="119"/>
      <c r="N23" s="119"/>
    </row>
    <row r="24" spans="1:15" s="3" customFormat="1" ht="20.100000000000001" customHeight="1">
      <c r="A24" s="140"/>
      <c r="B24" s="97" t="str">
        <f>IF(L!$A$1=1,L!B199,IF(L!$A$1=2,L!C199,L!D199))</f>
        <v>2020 Gusht</v>
      </c>
      <c r="C24" s="117">
        <f t="shared" si="2"/>
        <v>0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9"/>
      <c r="N24" s="119"/>
    </row>
    <row r="25" spans="1:15" s="3" customFormat="1" ht="20.100000000000001" customHeight="1">
      <c r="A25" s="140"/>
      <c r="B25" s="97" t="str">
        <f>IF(L!$A$1=1,L!B200,IF(L!$A$1=2,L!C200,L!D200))</f>
        <v>2020 Shtator</v>
      </c>
      <c r="C25" s="117">
        <f t="shared" si="2"/>
        <v>0</v>
      </c>
      <c r="D25" s="118"/>
      <c r="E25" s="118"/>
      <c r="F25" s="118"/>
      <c r="G25" s="118"/>
      <c r="H25" s="118"/>
      <c r="I25" s="118"/>
      <c r="J25" s="118"/>
      <c r="K25" s="118"/>
      <c r="L25" s="119"/>
      <c r="M25" s="119"/>
      <c r="N25" s="119"/>
    </row>
    <row r="26" spans="1:15" s="3" customFormat="1" ht="20.100000000000001" customHeight="1">
      <c r="A26" s="140"/>
      <c r="B26" s="97" t="str">
        <f>IF(L!$A$1=1,L!B201,IF(L!$A$1=2,L!C201,L!D201))</f>
        <v>2020 Tetor</v>
      </c>
      <c r="C26" s="117">
        <f t="shared" si="2"/>
        <v>0</v>
      </c>
      <c r="D26" s="118"/>
      <c r="E26" s="118"/>
      <c r="F26" s="118"/>
      <c r="G26" s="118"/>
      <c r="H26" s="118"/>
      <c r="I26" s="118"/>
      <c r="J26" s="118"/>
      <c r="K26" s="118"/>
      <c r="L26" s="119"/>
      <c r="M26" s="119"/>
      <c r="N26" s="119"/>
    </row>
    <row r="27" spans="1:15" s="3" customFormat="1" ht="20.100000000000001" customHeight="1">
      <c r="A27" s="140"/>
      <c r="B27" s="97" t="str">
        <f>IF(L!$A$1=1,L!B202,IF(L!$A$1=2,L!C202,L!D202))</f>
        <v xml:space="preserve">2020 Nëntor </v>
      </c>
      <c r="C27" s="117">
        <f t="shared" si="2"/>
        <v>0</v>
      </c>
      <c r="D27" s="118"/>
      <c r="E27" s="118"/>
      <c r="F27" s="118"/>
      <c r="G27" s="118"/>
      <c r="H27" s="118"/>
      <c r="I27" s="118"/>
      <c r="J27" s="118"/>
      <c r="K27" s="118"/>
      <c r="L27" s="119"/>
      <c r="M27" s="119"/>
      <c r="N27" s="119"/>
    </row>
    <row r="28" spans="1:15" s="3" customFormat="1" ht="20.100000000000001" customHeight="1">
      <c r="A28" s="140"/>
      <c r="B28" s="97" t="str">
        <f>IF(L!$A$1=1,L!B203,IF(L!$A$1=2,L!C203,L!D203))</f>
        <v>2020 Dhjetor</v>
      </c>
      <c r="C28" s="117">
        <f t="shared" si="2"/>
        <v>0</v>
      </c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</row>
    <row r="29" spans="1:15" s="3" customFormat="1" ht="20.100000000000001" customHeight="1">
      <c r="A29" s="140"/>
      <c r="B29" s="96" t="str">
        <f>IF(L!$A$1=1,L!B204,IF(L!$A$1=2,L!C204,L!D204))</f>
        <v>Gjithsej 2020</v>
      </c>
      <c r="C29" s="121">
        <f>SUM(C17:C28)</f>
        <v>581453.37</v>
      </c>
      <c r="D29" s="121">
        <f>SUM(D17:D28)</f>
        <v>200598.81</v>
      </c>
      <c r="E29" s="121">
        <f t="shared" ref="E29:N29" si="3">SUM(E17:E28)</f>
        <v>44001</v>
      </c>
      <c r="F29" s="121">
        <f t="shared" si="3"/>
        <v>32049</v>
      </c>
      <c r="G29" s="121">
        <f t="shared" si="3"/>
        <v>293.18</v>
      </c>
      <c r="H29" s="121">
        <f t="shared" si="3"/>
        <v>38181.06</v>
      </c>
      <c r="I29" s="121">
        <f t="shared" si="3"/>
        <v>24971.119999999999</v>
      </c>
      <c r="J29" s="121">
        <f t="shared" si="3"/>
        <v>15631.48</v>
      </c>
      <c r="K29" s="121">
        <f t="shared" si="3"/>
        <v>3495</v>
      </c>
      <c r="L29" s="121">
        <f t="shared" si="3"/>
        <v>148386.72000000003</v>
      </c>
      <c r="M29" s="121">
        <f t="shared" si="3"/>
        <v>610</v>
      </c>
      <c r="N29" s="121">
        <f t="shared" si="3"/>
        <v>73236</v>
      </c>
      <c r="O29" s="129"/>
    </row>
    <row r="30" spans="1:15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5" s="3" customFormat="1">
      <c r="D31" s="4"/>
      <c r="E31" s="4"/>
      <c r="F31" s="4"/>
      <c r="N31" s="72"/>
    </row>
    <row r="32" spans="1:15" s="3" customFormat="1">
      <c r="D32" s="4"/>
      <c r="E32" s="4"/>
      <c r="F32" s="134"/>
      <c r="N32" s="72"/>
    </row>
    <row r="33" spans="4:14" s="3" customFormat="1">
      <c r="D33" s="4"/>
      <c r="E33" s="4"/>
      <c r="F33" s="133"/>
      <c r="N33" s="72"/>
    </row>
    <row r="34" spans="4:14" s="3" customFormat="1">
      <c r="D34" s="4"/>
      <c r="E34" s="4"/>
      <c r="F34" s="4"/>
      <c r="I34" s="129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2020-08-07T06:56:57Z</dcterms:modified>
</cp:coreProperties>
</file>